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definedNames>
    <definedName name="_GoBack" localSheetId="0">Лист1!$B$79</definedName>
    <definedName name="_xlnm.Print_Area" localSheetId="0">Лист1!$A$1:$O$130</definedName>
  </definedNames>
  <calcPr calcId="125725"/>
</workbook>
</file>

<file path=xl/calcChain.xml><?xml version="1.0" encoding="utf-8"?>
<calcChain xmlns="http://schemas.openxmlformats.org/spreadsheetml/2006/main">
  <c r="H120" i="1"/>
  <c r="H115"/>
  <c r="H110"/>
  <c r="H106"/>
  <c r="H90"/>
  <c r="H79"/>
  <c r="H47"/>
  <c r="H40"/>
  <c r="H32"/>
  <c r="H26"/>
  <c r="H104"/>
  <c r="H86" l="1"/>
  <c r="H114"/>
  <c r="H97"/>
  <c r="H88"/>
  <c r="H51"/>
  <c r="H95"/>
  <c r="K114" l="1"/>
  <c r="I114"/>
  <c r="H98"/>
  <c r="H65"/>
  <c r="H73"/>
  <c r="H74"/>
  <c r="H109"/>
  <c r="H96"/>
  <c r="H99"/>
  <c r="K101"/>
  <c r="I101"/>
  <c r="H101"/>
  <c r="K26"/>
  <c r="I26"/>
  <c r="H128"/>
  <c r="H25" l="1"/>
  <c r="H108"/>
  <c r="I32"/>
  <c r="H111" l="1"/>
  <c r="K25"/>
  <c r="K24" s="1"/>
  <c r="K47"/>
  <c r="K46" s="1"/>
  <c r="K45" s="1"/>
  <c r="K108"/>
  <c r="K107" s="1"/>
  <c r="I108"/>
  <c r="I107" s="1"/>
  <c r="H107"/>
  <c r="K95"/>
  <c r="I95"/>
  <c r="K111"/>
  <c r="I111"/>
  <c r="K103"/>
  <c r="K100" s="1"/>
  <c r="I103"/>
  <c r="I100" s="1"/>
  <c r="K76"/>
  <c r="I76"/>
  <c r="K64"/>
  <c r="K63" s="1"/>
  <c r="I64"/>
  <c r="I63" s="1"/>
  <c r="H64"/>
  <c r="H63" s="1"/>
  <c r="I46"/>
  <c r="I45" s="1"/>
  <c r="H46"/>
  <c r="I25"/>
  <c r="I24" s="1"/>
  <c r="H103"/>
  <c r="H76"/>
  <c r="H75" s="1"/>
  <c r="K75" l="1"/>
  <c r="K22" s="1"/>
  <c r="I75"/>
  <c r="I22" s="1"/>
  <c r="H105"/>
  <c r="H100" s="1"/>
  <c r="H52"/>
  <c r="H50"/>
  <c r="H45"/>
  <c r="H24"/>
  <c r="H49" l="1"/>
  <c r="H22" s="1"/>
</calcChain>
</file>

<file path=xl/sharedStrings.xml><?xml version="1.0" encoding="utf-8"?>
<sst xmlns="http://schemas.openxmlformats.org/spreadsheetml/2006/main" count="195" uniqueCount="144">
  <si>
    <t>Наименование</t>
  </si>
  <si>
    <t>ЦСР</t>
  </si>
  <si>
    <t>ВР</t>
  </si>
  <si>
    <t>Рз</t>
  </si>
  <si>
    <t>Пр</t>
  </si>
  <si>
    <t>2024 год</t>
  </si>
  <si>
    <t>ВСЕГО</t>
  </si>
  <si>
    <r>
      <t xml:space="preserve">Муниципальная программа </t>
    </r>
    <r>
      <rPr>
        <b/>
        <sz val="10"/>
        <color theme="1"/>
        <rFont val="Times New Roman"/>
        <family val="1"/>
        <charset val="204"/>
      </rPr>
      <t xml:space="preserve">Углеродовского городского </t>
    </r>
    <r>
      <rPr>
        <b/>
        <sz val="10"/>
        <color rgb="FF000000"/>
        <rFont val="Times New Roman"/>
        <family val="1"/>
        <charset val="204"/>
      </rPr>
      <t>поселения «Управление муниципальными финансами»</t>
    </r>
  </si>
  <si>
    <t>01 0 00 00000</t>
  </si>
  <si>
    <r>
      <t>Подпрограмма</t>
    </r>
    <r>
      <rPr>
        <b/>
        <sz val="10"/>
        <color rgb="FF000000"/>
        <rFont val="Times New Roman"/>
        <family val="1"/>
        <charset val="204"/>
      </rPr>
      <t>« Нормативно-методическое обеспечение и организация бюджетного процесса»</t>
    </r>
  </si>
  <si>
    <t>01 2 00 00000</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</si>
  <si>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</si>
  <si>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</si>
  <si>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</si>
  <si>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</si>
  <si>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</si>
  <si>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</si>
  <si>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</si>
  <si>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</si>
  <si>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Муниципальная программа Углеродовского городского поселения «Развитие культуры, физической культуры и спорта»</t>
  </si>
  <si>
    <t>02 0 00 00000</t>
  </si>
  <si>
    <t>Подпрограмма «Развитие культуры»</t>
  </si>
  <si>
    <t>02 1 00 00000</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</si>
  <si>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</si>
  <si>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02 1 00 00590</t>
  </si>
  <si>
    <t>Муниципальная программа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t>
  </si>
  <si>
    <t>03 0 00 00000</t>
  </si>
  <si>
    <t>Подпрограмма «Пожарная безопасность»</t>
  </si>
  <si>
    <t>03 1 00 00000</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</si>
  <si>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</si>
  <si>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</si>
  <si>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Подпрограмма «Защита от чрезвычайных ситуаций»</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</si>
  <si>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</si>
  <si>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</si>
  <si>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t>
    </r>
    <r>
      <rPr>
        <sz val="10"/>
        <color theme="1"/>
        <rFont val="Times New Roman"/>
        <family val="1"/>
        <charset val="204"/>
      </rPr>
      <t>Защита населения и территории от чрезвычайных ситуаций, обеспечение пожарной безопасности и безопасности людей на водных объектах</t>
    </r>
    <r>
      <rPr>
        <sz val="10"/>
        <color rgb="FF000000"/>
        <rFont val="Times New Roman"/>
        <family val="1"/>
        <charset val="204"/>
      </rPr>
      <t xml:space="preserve">» </t>
    </r>
    <r>
      <rPr>
        <sz val="10"/>
        <color theme="1"/>
        <rFont val="Times New Roman"/>
        <family val="1"/>
        <charset val="204"/>
      </rPr>
      <t>(Иные межбюджетные трансферты)</t>
    </r>
  </si>
  <si>
    <t>03 1 00 85010</t>
  </si>
  <si>
    <t>Муниципальная программа Углеродовского городского поселения «Развитие транспортной системы»</t>
  </si>
  <si>
    <t>04 0 00 00000</t>
  </si>
  <si>
    <r>
      <t xml:space="preserve">Подпрограмма «Развитие транспортной инфраструктуры </t>
    </r>
    <r>
      <rPr>
        <b/>
        <sz val="10"/>
        <color theme="1"/>
        <rFont val="Times New Roman"/>
        <family val="1"/>
        <charset val="204"/>
      </rPr>
      <t xml:space="preserve">Углеродовского городского </t>
    </r>
    <r>
      <rPr>
        <b/>
        <sz val="10"/>
        <color rgb="FF000000"/>
        <rFont val="Times New Roman"/>
        <family val="1"/>
        <charset val="204"/>
      </rPr>
      <t>поселения»</t>
    </r>
  </si>
  <si>
    <t>04 1 00 00000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</si>
  <si>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 xml:space="preserve">Углеродовского городского </t>
    </r>
    <r>
      <rPr>
        <sz val="10"/>
        <color rgb="FF000000"/>
        <rFont val="Times New Roman"/>
        <family val="1"/>
        <charset val="204"/>
      </rPr>
      <t>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</si>
  <si>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</si>
  <si>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t>Подпрограмма «Повышение безопасности дорожного движения на территории Углеродовского городского поселения»</t>
  </si>
  <si>
    <t>04 2 00 00000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</si>
  <si>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</si>
  <si>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 xml:space="preserve">04 2 00 20010 </t>
  </si>
  <si>
    <t>Муниципальная программа Углеродовского городского поселения «Благоустройство территории и жилищно-коммунальное хозяйство»</t>
  </si>
  <si>
    <t>05 0 00 00000</t>
  </si>
  <si>
    <r>
      <t xml:space="preserve">Подпрограмма «Содержание уличного освещения </t>
    </r>
    <r>
      <rPr>
        <b/>
        <sz val="10"/>
        <color theme="1"/>
        <rFont val="Times New Roman"/>
        <family val="1"/>
        <charset val="204"/>
      </rPr>
      <t xml:space="preserve">Углеродовского городского </t>
    </r>
    <r>
      <rPr>
        <b/>
        <sz val="10"/>
        <color rgb="FF000000"/>
        <rFont val="Times New Roman"/>
        <family val="1"/>
        <charset val="204"/>
      </rPr>
      <t>поселения»</t>
    </r>
  </si>
  <si>
    <t>05 1 00 00000</t>
  </si>
  <si>
    <r>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t>
    </r>
    <r>
      <rPr>
        <sz val="10"/>
        <color theme="1"/>
        <rFont val="Times New Roman"/>
        <family val="1"/>
        <charset val="204"/>
      </rPr>
      <t xml:space="preserve">Углеродовского городского </t>
    </r>
    <r>
      <rPr>
        <sz val="10"/>
        <color rgb="FF000000"/>
        <rFont val="Times New Roman"/>
        <family val="1"/>
        <charset val="204"/>
      </rPr>
      <t>поселения» м</t>
    </r>
    <r>
      <rPr>
        <sz val="10"/>
        <color theme="1"/>
        <rFont val="Times New Roman"/>
        <family val="1"/>
        <charset val="204"/>
      </rPr>
      <t>униципальной программы Углеродовского городского поселения«Благоустройство территории и жилищно-коммунальное хозяйство» (Иные закупки товаров, работ и услуг для  обеспечения государственных (муниципальных) нужд)</t>
    </r>
  </si>
  <si>
    <t>05 1 00 20120</t>
  </si>
  <si>
    <r>
      <t xml:space="preserve">Подпрограмма «Благоустройство территории </t>
    </r>
    <r>
      <rPr>
        <b/>
        <sz val="10"/>
        <color theme="1"/>
        <rFont val="Times New Roman"/>
        <family val="1"/>
        <charset val="204"/>
      </rPr>
      <t xml:space="preserve">Углеродовского городского </t>
    </r>
    <r>
      <rPr>
        <b/>
        <sz val="10"/>
        <color rgb="FF000000"/>
        <rFont val="Times New Roman"/>
        <family val="1"/>
        <charset val="204"/>
      </rPr>
      <t xml:space="preserve"> поселения»</t>
    </r>
  </si>
  <si>
    <t>05 2 00 00000</t>
  </si>
  <si>
    <t>05 2 00 20140</t>
  </si>
  <si>
    <r>
      <t xml:space="preserve">Подпрограмма «Развитие жилищно-коммунального хозяйства </t>
    </r>
    <r>
      <rPr>
        <b/>
        <sz val="10"/>
        <color theme="1"/>
        <rFont val="Times New Roman"/>
        <family val="1"/>
        <charset val="204"/>
      </rPr>
      <t xml:space="preserve">Углеродовского городского </t>
    </r>
    <r>
      <rPr>
        <b/>
        <sz val="10"/>
        <color rgb="FF000000"/>
        <rFont val="Times New Roman"/>
        <family val="1"/>
        <charset val="204"/>
      </rPr>
      <t xml:space="preserve"> поселения»</t>
    </r>
  </si>
  <si>
    <t>05 3 00 00000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</si>
  <si>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</si>
  <si>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</si>
  <si>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</si>
  <si>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</si>
  <si>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Муниципальная программа Углеродовского городского поселения «Муниципальная политика»</t>
  </si>
  <si>
    <t>06 0 00 00000</t>
  </si>
  <si>
    <t>Подпрограмма «Обеспечение реализации муниципальной программы Углеродовского городского поселения  «Муниципальная политика»</t>
  </si>
  <si>
    <t>06 2 00 00000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</si>
  <si>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</si>
  <si>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</si>
  <si>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Подпрограмма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t>
  </si>
  <si>
    <t>06 3 00 00000</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</si>
  <si>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</si>
  <si>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</si>
  <si>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Непрограммные расходы органа местного самоуправления Углеродовского городского поселения</t>
  </si>
  <si>
    <t>99 0 00 00000</t>
  </si>
  <si>
    <t>Финансовое обеспечение непредвиденных расходов</t>
  </si>
  <si>
    <t>99 1 00 00000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</si>
  <si>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</si>
  <si>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</si>
  <si>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Иные непрограммные расходы</t>
  </si>
  <si>
    <t>99 9 00 00000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</si>
  <si>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</si>
  <si>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</si>
  <si>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</si>
  <si>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</si>
  <si>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</si>
  <si>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</si>
  <si>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</si>
  <si>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01</t>
  </si>
  <si>
    <t>04</t>
  </si>
  <si>
    <t>08</t>
  </si>
  <si>
    <t>03</t>
  </si>
  <si>
    <t>09</t>
  </si>
  <si>
    <t>05</t>
  </si>
  <si>
    <t>02</t>
  </si>
  <si>
    <t>Приложение 5</t>
  </si>
  <si>
    <t>к решению Собрания депутатов Углеродовского городского поселения</t>
  </si>
  <si>
    <t xml:space="preserve">Распределение бюджетных ассигнований по целевым статьям (муниципальным программам </t>
  </si>
  <si>
    <t>Углеродовского городского поселения и непрограммным направлениям деятельности),</t>
  </si>
  <si>
    <t xml:space="preserve">группам и подгруппам видов расходов, разделам, подразделам классификации расходов </t>
  </si>
  <si>
    <t>(тыс.рублей)</t>
  </si>
  <si>
    <t>2025 год</t>
  </si>
  <si>
    <t>12</t>
  </si>
  <si>
    <t>99 9 0020340</t>
  </si>
  <si>
    <t>2026 год</t>
  </si>
  <si>
    <t xml:space="preserve">бюджетов  на 2024 год и плановый период 2025  и 2026 годов
</t>
  </si>
  <si>
    <t>Красносулинского района на 2024 год и на плановый 2025 и 2026 годов"</t>
  </si>
  <si>
    <t>06</t>
  </si>
  <si>
    <t>99 9 0085010</t>
  </si>
  <si>
    <t>Муниципальная программа Углеродовского городского поселения «Обеспечение доступным и комфортным жильем населения  Углеродовского городского поселения»</t>
  </si>
  <si>
    <t>07 0 00 00000</t>
  </si>
  <si>
    <t>Подпрограмма «Оказание мер государственной поддержки в улучшении жилищных условий отдельным категориям граждан»</t>
  </si>
  <si>
    <t>07 1 00 00000</t>
  </si>
  <si>
    <t>07 1 00  S3160</t>
  </si>
  <si>
    <t>Процентные платежи по обслуживанию муниципального долга Углеродовского городского поселения в рамках непрогаммного направления деятельности органа местного самоуправления Углеродовского городского поселения (Обслуживание муниципального долга)</t>
  </si>
  <si>
    <t>99 2 00 90090</t>
  </si>
  <si>
    <t>13</t>
  </si>
  <si>
    <t>Мероприятия по формированию земельных участков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</si>
  <si>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 xml:space="preserve">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муниципального образования "Углеродовского городского поселения"  органам местного самоуправления  муниципального образования "Красносулинский район" 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</si>
  <si>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от  25.12.2023 № 118  "О бюджете Углеродовского городского поселения</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</si>
  <si>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</si>
  <si>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к проекту решения Собрания депутатов Углеродовского городского поселения</t>
  </si>
  <si>
    <t xml:space="preserve">Углеродовского городского поселения от 25.12.2023 № 118 "О бюджете Углеродовского </t>
  </si>
  <si>
    <t>городского поселения Красносулинского района на 2024 год и на плановый период 2025 и 2026 годов"</t>
  </si>
  <si>
    <t>07 1 00  20210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</si>
  <si>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</si>
  <si>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05 3 00 20190</t>
  </si>
  <si>
    <t>Иные мероприятия в сфере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Углеродовское городское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</si>
  <si>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06 1 00 20210</t>
  </si>
  <si>
    <t>07</t>
  </si>
  <si>
    <t>06 1 00 00000</t>
  </si>
  <si>
    <t>Повышение квалификации лиц, занятых в системе местного самоуправления, замещающих выборные муниципальные должности муниципальных служащих в рамках подпрограммы   «Развитие муниципального управления и муниципальной службы в Углеродовском городском поселении, повышение квалификации лиц, занятых в системе местного самоуправления»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</si>
  <si>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Подпрограмма «Развитие муниципального управления и муниципальной службы в Углеродовском городском поселении, повышение квалификации лиц, занятых в системе местного самоуправления"</t>
  </si>
  <si>
    <t>05 2 00 20240</t>
  </si>
  <si>
    <r>
      <rPr>
        <sz val="10"/>
        <color rgb="FF000000"/>
        <rFont val="Times New Roman"/>
        <family val="1"/>
        <charset val="204"/>
      </rPr>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r>
    <r>
      <rPr>
        <b/>
        <sz val="10"/>
        <color rgb="FF000000"/>
        <rFont val="Times New Roman"/>
        <family val="1"/>
        <charset val="204"/>
      </rPr>
      <t>)</t>
    </r>
  </si>
  <si>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</si>
  <si>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Расходы за счет межбюджетных трансфер-тов из бюджета района на решение вопро-сов местного значения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</si>
  <si>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05 3 00 85010</t>
  </si>
  <si>
    <t>01 2 00 99990</t>
  </si>
  <si>
    <t>Реализация направления расходов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(Расходы на выплаты персоналу государственных (муниципальных) органов)</t>
  </si>
  <si>
    <t>05 2 00 71380</t>
  </si>
  <si>
    <t>05 2 00 71180</t>
  </si>
  <si>
    <t>Расходы за счет средств резервного фонда Правительства Ростовской области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хозяйство"(Прочая закупка товаров, работ и услуг для обеспечения государственных (муниципальных) нужд)</t>
  </si>
  <si>
    <t>99 9 00 90120</t>
  </si>
  <si>
    <t>Исполнение судебных актов, предусматривающих обращение взыскания на средства бюджета Углеродовского городского поселения по иным непрограммным расходам в рамках непрограммных расходов органов местного самоуправления Углеродовского городского поселения(Исполнение судебных актов Российской Федерации и мировых соглашений по возмещению причиненного вреда)</t>
  </si>
  <si>
    <t>от  26.12.2024 №171 "О внесении изменений в решение Собрания депутатов</t>
  </si>
</sst>
</file>

<file path=xl/styles.xml><?xml version="1.0" encoding="utf-8"?>
<styleSheet xmlns="http://schemas.openxmlformats.org/spreadsheetml/2006/main">
  <numFmts count="1">
    <numFmt numFmtId="164" formatCode="0.0"/>
  </numFmts>
  <fonts count="9">
    <font>
      <sz val="11"/>
      <color theme="1"/>
      <name val="Calibri"/>
      <family val="2"/>
      <charset val="204"/>
      <scheme val="minor"/>
    </font>
    <font>
      <b/>
      <sz val="10"/>
      <color rgb="FF000000"/>
      <name val="Times New Roman"/>
      <family val="1"/>
      <charset val="204"/>
    </font>
    <font>
      <b/>
      <sz val="10"/>
      <color theme="1"/>
      <name val="Times New Roman"/>
      <family val="1"/>
      <charset val="204"/>
    </font>
    <font>
      <sz val="10"/>
      <color rgb="FF000000"/>
      <name val="Times New Roman"/>
      <family val="1"/>
      <charset val="204"/>
    </font>
    <font>
      <sz val="10"/>
      <color theme="1"/>
      <name val="Times New Roman"/>
      <family val="1"/>
      <charset val="204"/>
    </font>
    <font>
      <b/>
      <sz val="10"/>
      <color rgb="FFFF0000"/>
      <name val="Times New Roman"/>
      <family val="1"/>
      <charset val="204"/>
    </font>
    <font>
      <sz val="12"/>
      <color theme="1"/>
      <name val="Times New Roman"/>
      <family val="1"/>
      <charset val="204"/>
    </font>
    <font>
      <b/>
      <sz val="12"/>
      <color theme="1"/>
      <name val="Times New Roman"/>
      <family val="1"/>
      <charset val="204"/>
    </font>
    <font>
      <sz val="11"/>
      <color theme="1"/>
      <name val="Times New Roman"/>
      <family val="1"/>
      <charset val="204"/>
    </font>
  </fonts>
  <fills count="2">
    <fill>
      <patternFill patternType="none"/>
    </fill>
    <fill>
      <patternFill patternType="gray125"/>
    </fill>
  </fills>
  <borders count="16">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97">
    <xf numFmtId="0" fontId="0" fillId="0" borderId="0" xfId="0"/>
    <xf numFmtId="0" fontId="2" fillId="0" borderId="4" xfId="0" applyFont="1" applyBorder="1" applyAlignment="1">
      <alignment horizontal="center" wrapText="1"/>
    </xf>
    <xf numFmtId="0" fontId="1" fillId="0" borderId="4" xfId="0" applyFont="1" applyBorder="1" applyAlignment="1">
      <alignment horizontal="center" wrapText="1"/>
    </xf>
    <xf numFmtId="0" fontId="3" fillId="0" borderId="4" xfId="0" applyFont="1" applyBorder="1" applyAlignment="1">
      <alignment horizontal="center" wrapText="1"/>
    </xf>
    <xf numFmtId="0" fontId="4" fillId="0" borderId="4" xfId="0" applyFont="1" applyBorder="1" applyAlignment="1">
      <alignment horizontal="center" wrapText="1"/>
    </xf>
    <xf numFmtId="0" fontId="1" fillId="0" borderId="5" xfId="0" applyFont="1" applyBorder="1" applyAlignment="1">
      <alignment horizontal="center" wrapText="1"/>
    </xf>
    <xf numFmtId="0" fontId="3" fillId="0" borderId="12" xfId="0" applyFont="1" applyBorder="1" applyAlignment="1">
      <alignment horizontal="center" vertical="center" wrapText="1"/>
    </xf>
    <xf numFmtId="0" fontId="3" fillId="0" borderId="5"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4" xfId="0" applyFont="1" applyBorder="1" applyAlignment="1">
      <alignment horizontal="left" vertical="center" wrapText="1"/>
    </xf>
    <xf numFmtId="0" fontId="3" fillId="0" borderId="4" xfId="0" applyFont="1" applyBorder="1" applyAlignment="1">
      <alignment horizontal="center" vertical="center" wrapText="1"/>
    </xf>
    <xf numFmtId="0" fontId="4" fillId="0" borderId="4" xfId="0" applyFont="1" applyBorder="1" applyAlignment="1">
      <alignment horizontal="center" vertical="center" wrapText="1"/>
    </xf>
    <xf numFmtId="0" fontId="1" fillId="0" borderId="12" xfId="0" applyFont="1" applyBorder="1" applyAlignment="1">
      <alignment horizontal="center" wrapText="1"/>
    </xf>
    <xf numFmtId="0" fontId="1" fillId="0" borderId="12" xfId="0" applyFont="1" applyBorder="1" applyAlignment="1">
      <alignment horizontal="center" vertical="center" wrapText="1"/>
    </xf>
    <xf numFmtId="49" fontId="4" fillId="0" borderId="5"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49" fontId="2" fillId="0" borderId="4" xfId="0" applyNumberFormat="1" applyFont="1" applyBorder="1" applyAlignment="1">
      <alignment horizontal="left" vertical="center" wrapText="1"/>
    </xf>
    <xf numFmtId="49" fontId="4" fillId="0" borderId="4"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1" fillId="0" borderId="5" xfId="0" applyNumberFormat="1" applyFont="1" applyBorder="1" applyAlignment="1">
      <alignment horizontal="center" wrapText="1"/>
    </xf>
    <xf numFmtId="49" fontId="3" fillId="0" borderId="4"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left" vertical="center" wrapText="1"/>
    </xf>
    <xf numFmtId="49" fontId="1" fillId="0" borderId="5" xfId="0" applyNumberFormat="1" applyFont="1" applyBorder="1" applyAlignment="1">
      <alignment horizontal="left" vertical="center" wrapText="1"/>
    </xf>
    <xf numFmtId="0" fontId="2" fillId="0" borderId="12" xfId="0" applyFont="1" applyBorder="1" applyAlignment="1">
      <alignment horizontal="center" vertical="center" wrapText="1"/>
    </xf>
    <xf numFmtId="0" fontId="6" fillId="0" borderId="0" xfId="0" applyFont="1" applyAlignment="1">
      <alignment horizontal="right"/>
    </xf>
    <xf numFmtId="0" fontId="3" fillId="0" borderId="9" xfId="0" applyFont="1" applyBorder="1" applyAlignment="1">
      <alignment horizontal="center" vertical="center" wrapText="1"/>
    </xf>
    <xf numFmtId="0" fontId="3" fillId="0" borderId="2" xfId="0" applyFont="1" applyBorder="1" applyAlignment="1">
      <alignment horizontal="center" vertical="center" wrapText="1"/>
    </xf>
    <xf numFmtId="49" fontId="3" fillId="0" borderId="2" xfId="0" applyNumberFormat="1" applyFont="1" applyBorder="1" applyAlignment="1">
      <alignment horizontal="center" vertical="center" wrapText="1"/>
    </xf>
    <xf numFmtId="0" fontId="3" fillId="0" borderId="9" xfId="0" applyFont="1" applyBorder="1" applyAlignment="1">
      <alignment horizontal="center" vertical="center" wrapText="1"/>
    </xf>
    <xf numFmtId="49" fontId="4" fillId="0" borderId="2" xfId="0" applyNumberFormat="1" applyFont="1" applyBorder="1" applyAlignment="1">
      <alignment horizontal="center" vertical="center" wrapText="1"/>
    </xf>
    <xf numFmtId="0" fontId="3" fillId="0" borderId="9" xfId="0" applyFont="1" applyBorder="1" applyAlignment="1">
      <alignment horizontal="center" vertical="center" wrapText="1"/>
    </xf>
    <xf numFmtId="164" fontId="1" fillId="0" borderId="4" xfId="0" applyNumberFormat="1" applyFont="1" applyBorder="1" applyAlignment="1">
      <alignment horizontal="center" wrapText="1"/>
    </xf>
    <xf numFmtId="164" fontId="3" fillId="0" borderId="5" xfId="0" applyNumberFormat="1" applyFont="1" applyBorder="1" applyAlignment="1">
      <alignment horizontal="right" vertical="center" wrapText="1"/>
    </xf>
    <xf numFmtId="164" fontId="3" fillId="0" borderId="2" xfId="0" applyNumberFormat="1" applyFont="1" applyBorder="1" applyAlignment="1">
      <alignment horizontal="right" vertical="center" wrapText="1"/>
    </xf>
    <xf numFmtId="164" fontId="1" fillId="0" borderId="5" xfId="0" applyNumberFormat="1" applyFont="1" applyBorder="1" applyAlignment="1">
      <alignment horizontal="center" vertical="center" wrapText="1"/>
    </xf>
    <xf numFmtId="164" fontId="1" fillId="0" borderId="4" xfId="0" applyNumberFormat="1" applyFont="1" applyBorder="1" applyAlignment="1">
      <alignment horizontal="center" vertical="center" wrapText="1"/>
    </xf>
    <xf numFmtId="164" fontId="1" fillId="0" borderId="5" xfId="0" applyNumberFormat="1" applyFont="1" applyBorder="1" applyAlignment="1">
      <alignment horizontal="left" vertical="center" wrapText="1"/>
    </xf>
    <xf numFmtId="164" fontId="1" fillId="0" borderId="4" xfId="0" applyNumberFormat="1" applyFont="1" applyBorder="1" applyAlignment="1">
      <alignment horizontal="left" vertical="center" wrapText="1"/>
    </xf>
    <xf numFmtId="164" fontId="3" fillId="0" borderId="4" xfId="0" applyNumberFormat="1" applyFont="1" applyBorder="1" applyAlignment="1">
      <alignment horizontal="center" vertical="center" wrapText="1"/>
    </xf>
    <xf numFmtId="164" fontId="3" fillId="0" borderId="2" xfId="0" applyNumberFormat="1" applyFont="1" applyBorder="1" applyAlignment="1">
      <alignment horizontal="center" vertical="center" wrapText="1"/>
    </xf>
    <xf numFmtId="164" fontId="2" fillId="0" borderId="5"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164" fontId="2" fillId="0" borderId="4" xfId="0" applyNumberFormat="1" applyFont="1" applyBorder="1" applyAlignment="1">
      <alignment horizontal="center" vertical="center" wrapText="1"/>
    </xf>
    <xf numFmtId="164" fontId="3" fillId="0" borderId="5" xfId="0" applyNumberFormat="1" applyFont="1" applyBorder="1" applyAlignment="1">
      <alignment horizontal="center" vertical="center" wrapText="1"/>
    </xf>
    <xf numFmtId="164" fontId="3" fillId="0" borderId="5" xfId="0" applyNumberFormat="1" applyFont="1" applyBorder="1" applyAlignment="1">
      <alignment horizontal="center" vertical="center" wrapText="1"/>
    </xf>
    <xf numFmtId="164" fontId="3" fillId="0" borderId="2" xfId="0" applyNumberFormat="1" applyFont="1" applyBorder="1" applyAlignment="1">
      <alignment horizontal="center" vertical="center" wrapText="1"/>
    </xf>
    <xf numFmtId="164" fontId="3" fillId="0" borderId="2" xfId="0" applyNumberFormat="1" applyFont="1" applyBorder="1" applyAlignment="1">
      <alignment horizontal="center" vertical="center" wrapText="1"/>
    </xf>
    <xf numFmtId="0" fontId="3" fillId="0" borderId="9" xfId="0" applyFont="1" applyBorder="1" applyAlignment="1">
      <alignment horizontal="center" vertical="center" wrapText="1"/>
    </xf>
    <xf numFmtId="164" fontId="3" fillId="0" borderId="4" xfId="0" applyNumberFormat="1" applyFont="1" applyBorder="1" applyAlignment="1">
      <alignment horizontal="center" vertical="center" wrapText="1"/>
    </xf>
    <xf numFmtId="0" fontId="3" fillId="0" borderId="10" xfId="0" applyFont="1" applyBorder="1" applyAlignment="1">
      <alignment vertical="top" wrapText="1"/>
    </xf>
    <xf numFmtId="0" fontId="3" fillId="0" borderId="5" xfId="0" applyFont="1" applyBorder="1" applyAlignment="1">
      <alignment vertical="top" wrapText="1"/>
    </xf>
    <xf numFmtId="164" fontId="3" fillId="0" borderId="10" xfId="0" applyNumberFormat="1" applyFont="1" applyBorder="1" applyAlignment="1">
      <alignment horizontal="center" vertical="center" wrapText="1"/>
    </xf>
    <xf numFmtId="164" fontId="3" fillId="0" borderId="5" xfId="0" applyNumberFormat="1" applyFont="1" applyBorder="1" applyAlignment="1">
      <alignment horizontal="center" vertical="center" wrapText="1"/>
    </xf>
    <xf numFmtId="0" fontId="2" fillId="0" borderId="10" xfId="0" applyFont="1" applyBorder="1" applyAlignment="1">
      <alignment vertical="center" wrapText="1"/>
    </xf>
    <xf numFmtId="0" fontId="2" fillId="0" borderId="5" xfId="0" applyFont="1" applyBorder="1" applyAlignment="1">
      <alignment vertical="center" wrapText="1"/>
    </xf>
    <xf numFmtId="0" fontId="1" fillId="0" borderId="10" xfId="0" applyFont="1" applyBorder="1" applyAlignment="1">
      <alignment vertical="top" wrapText="1"/>
    </xf>
    <xf numFmtId="0" fontId="1" fillId="0" borderId="5" xfId="0" applyFont="1" applyBorder="1" applyAlignment="1">
      <alignment vertical="top" wrapText="1"/>
    </xf>
    <xf numFmtId="0" fontId="4" fillId="0" borderId="10" xfId="0" applyFont="1" applyBorder="1" applyAlignment="1">
      <alignment vertical="top" wrapText="1"/>
    </xf>
    <xf numFmtId="0" fontId="4" fillId="0" borderId="5" xfId="0" applyFont="1" applyBorder="1" applyAlignment="1">
      <alignment vertical="top" wrapText="1"/>
    </xf>
    <xf numFmtId="0" fontId="4" fillId="0" borderId="1" xfId="0" applyFont="1" applyBorder="1" applyAlignment="1">
      <alignment vertical="top" wrapText="1"/>
    </xf>
    <xf numFmtId="0" fontId="4" fillId="0" borderId="2"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3" xfId="0" applyFont="1" applyBorder="1" applyAlignment="1">
      <alignment vertical="top" wrapText="1"/>
    </xf>
    <xf numFmtId="0" fontId="4" fillId="0" borderId="4" xfId="0" applyFont="1" applyBorder="1" applyAlignment="1">
      <alignment vertical="top"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6" xfId="0" applyFont="1" applyBorder="1" applyAlignment="1">
      <alignment horizontal="center" vertical="center" wrapText="1"/>
    </xf>
    <xf numFmtId="49" fontId="3" fillId="0" borderId="9"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164" fontId="3" fillId="0" borderId="9" xfId="0" applyNumberFormat="1" applyFont="1" applyBorder="1" applyAlignment="1">
      <alignment horizontal="center" vertical="center" wrapText="1"/>
    </xf>
    <xf numFmtId="164" fontId="3" fillId="0" borderId="11" xfId="0" applyNumberFormat="1" applyFont="1" applyBorder="1" applyAlignment="1">
      <alignment horizontal="center" vertical="center" wrapText="1"/>
    </xf>
    <xf numFmtId="164" fontId="3" fillId="0" borderId="6" xfId="0"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164" fontId="3" fillId="0" borderId="2"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164" fontId="3" fillId="0" borderId="8" xfId="0" applyNumberFormat="1" applyFont="1" applyBorder="1" applyAlignment="1">
      <alignment horizontal="center" vertical="center" wrapText="1"/>
    </xf>
    <xf numFmtId="164" fontId="3" fillId="0" borderId="3" xfId="0" applyNumberFormat="1" applyFont="1" applyBorder="1" applyAlignment="1">
      <alignment horizontal="center" vertical="center" wrapText="1"/>
    </xf>
    <xf numFmtId="164" fontId="3" fillId="0" borderId="4" xfId="0" applyNumberFormat="1" applyFont="1" applyBorder="1" applyAlignment="1">
      <alignment horizontal="center" vertical="center" wrapText="1"/>
    </xf>
    <xf numFmtId="0" fontId="2" fillId="0" borderId="10" xfId="0" applyFont="1" applyBorder="1" applyAlignment="1">
      <alignment vertical="top" wrapText="1"/>
    </xf>
    <xf numFmtId="0" fontId="2" fillId="0" borderId="5" xfId="0" applyFont="1" applyBorder="1" applyAlignment="1">
      <alignment vertical="top" wrapText="1"/>
    </xf>
    <xf numFmtId="164" fontId="1" fillId="0" borderId="10" xfId="0" applyNumberFormat="1" applyFont="1" applyBorder="1" applyAlignment="1">
      <alignment horizontal="center" vertical="center" wrapText="1"/>
    </xf>
    <xf numFmtId="164" fontId="1" fillId="0" borderId="5" xfId="0" applyNumberFormat="1" applyFont="1" applyBorder="1" applyAlignment="1">
      <alignment horizontal="center" vertical="center" wrapText="1"/>
    </xf>
    <xf numFmtId="0" fontId="4" fillId="0" borderId="10" xfId="0" applyFont="1" applyBorder="1" applyAlignment="1">
      <alignment wrapText="1"/>
    </xf>
    <xf numFmtId="0" fontId="4" fillId="0" borderId="5" xfId="0" applyFont="1" applyBorder="1" applyAlignment="1">
      <alignment wrapText="1"/>
    </xf>
    <xf numFmtId="0" fontId="3" fillId="0" borderId="10" xfId="0" applyFont="1" applyBorder="1" applyAlignment="1">
      <alignment horizontal="left" vertical="top" wrapText="1"/>
    </xf>
    <xf numFmtId="0" fontId="1" fillId="0" borderId="5" xfId="0" applyFont="1" applyBorder="1" applyAlignment="1">
      <alignment horizontal="left" vertical="top" wrapText="1"/>
    </xf>
    <xf numFmtId="0" fontId="7" fillId="0" borderId="0" xfId="0" applyFont="1" applyAlignment="1">
      <alignment horizontal="right"/>
    </xf>
    <xf numFmtId="0" fontId="0" fillId="0" borderId="0" xfId="0" applyAlignment="1">
      <alignment horizontal="center"/>
    </xf>
    <xf numFmtId="164" fontId="2" fillId="0" borderId="10" xfId="0" applyNumberFormat="1" applyFont="1" applyBorder="1" applyAlignment="1">
      <alignment horizontal="center" vertical="center" wrapText="1"/>
    </xf>
    <xf numFmtId="164" fontId="2" fillId="0" borderId="5" xfId="0" applyNumberFormat="1" applyFont="1" applyBorder="1" applyAlignment="1">
      <alignment horizontal="center" vertical="center" wrapText="1"/>
    </xf>
    <xf numFmtId="164" fontId="1" fillId="0" borderId="9" xfId="0" applyNumberFormat="1" applyFont="1" applyBorder="1" applyAlignment="1">
      <alignment vertical="center" wrapText="1"/>
    </xf>
    <xf numFmtId="164" fontId="1" fillId="0" borderId="11" xfId="0" applyNumberFormat="1" applyFont="1" applyBorder="1" applyAlignment="1">
      <alignment vertical="center" wrapText="1"/>
    </xf>
    <xf numFmtId="164" fontId="1" fillId="0" borderId="6" xfId="0" applyNumberFormat="1" applyFont="1" applyBorder="1" applyAlignment="1">
      <alignment vertical="center" wrapText="1"/>
    </xf>
    <xf numFmtId="0" fontId="3" fillId="0" borderId="1" xfId="0" applyFont="1" applyBorder="1" applyAlignment="1">
      <alignment vertical="top" wrapText="1"/>
    </xf>
    <xf numFmtId="0" fontId="3" fillId="0" borderId="2" xfId="0" applyFont="1" applyBorder="1" applyAlignment="1">
      <alignment vertical="top" wrapText="1"/>
    </xf>
    <xf numFmtId="0" fontId="3" fillId="0" borderId="7" xfId="0" applyFont="1" applyBorder="1" applyAlignment="1">
      <alignment vertical="top" wrapText="1"/>
    </xf>
    <xf numFmtId="0" fontId="3" fillId="0" borderId="8" xfId="0" applyFont="1" applyBorder="1" applyAlignment="1">
      <alignment vertical="top" wrapText="1"/>
    </xf>
    <xf numFmtId="0" fontId="3" fillId="0" borderId="3" xfId="0" applyFont="1" applyBorder="1" applyAlignment="1">
      <alignment vertical="top" wrapText="1"/>
    </xf>
    <xf numFmtId="0" fontId="3" fillId="0" borderId="4" xfId="0" applyFont="1" applyBorder="1" applyAlignment="1">
      <alignment vertical="top" wrapText="1"/>
    </xf>
    <xf numFmtId="0" fontId="1" fillId="0" borderId="1" xfId="0" applyFont="1" applyBorder="1" applyAlignment="1">
      <alignment vertical="top" wrapText="1"/>
    </xf>
    <xf numFmtId="0" fontId="1" fillId="0" borderId="2" xfId="0" applyFont="1" applyBorder="1" applyAlignment="1">
      <alignment vertical="top" wrapText="1"/>
    </xf>
    <xf numFmtId="0" fontId="1" fillId="0" borderId="7" xfId="0" applyFont="1" applyBorder="1" applyAlignment="1">
      <alignment vertical="top" wrapText="1"/>
    </xf>
    <xf numFmtId="0" fontId="1" fillId="0" borderId="8" xfId="0" applyFont="1" applyBorder="1" applyAlignment="1">
      <alignment vertical="top" wrapText="1"/>
    </xf>
    <xf numFmtId="0" fontId="1" fillId="0" borderId="3" xfId="0" applyFont="1" applyBorder="1" applyAlignment="1">
      <alignment vertical="top" wrapText="1"/>
    </xf>
    <xf numFmtId="0" fontId="1" fillId="0" borderId="4" xfId="0" applyFont="1" applyBorder="1" applyAlignment="1">
      <alignment vertical="top"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6" xfId="0"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1"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164" fontId="1" fillId="0" borderId="9" xfId="0" applyNumberFormat="1" applyFont="1" applyBorder="1" applyAlignment="1">
      <alignment horizontal="center" vertical="center" wrapText="1"/>
    </xf>
    <xf numFmtId="164" fontId="1" fillId="0" borderId="11" xfId="0" applyNumberFormat="1" applyFont="1" applyBorder="1" applyAlignment="1">
      <alignment horizontal="center" vertical="center" wrapText="1"/>
    </xf>
    <xf numFmtId="164" fontId="1" fillId="0" borderId="6"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164" fontId="1" fillId="0" borderId="2" xfId="0" applyNumberFormat="1" applyFont="1" applyBorder="1" applyAlignment="1">
      <alignment horizontal="center" vertical="center" wrapText="1"/>
    </xf>
    <xf numFmtId="164" fontId="1" fillId="0" borderId="7" xfId="0" applyNumberFormat="1" applyFont="1" applyBorder="1" applyAlignment="1">
      <alignment horizontal="center" vertical="center" wrapText="1"/>
    </xf>
    <xf numFmtId="164" fontId="1" fillId="0" borderId="8" xfId="0" applyNumberFormat="1" applyFont="1" applyBorder="1" applyAlignment="1">
      <alignment horizontal="center" vertical="center" wrapText="1"/>
    </xf>
    <xf numFmtId="164" fontId="1" fillId="0" borderId="3" xfId="0" applyNumberFormat="1" applyFont="1" applyBorder="1" applyAlignment="1">
      <alignment horizontal="center" vertical="center" wrapText="1"/>
    </xf>
    <xf numFmtId="164" fontId="1" fillId="0" borderId="4" xfId="0" applyNumberFormat="1" applyFont="1" applyBorder="1" applyAlignment="1">
      <alignment horizontal="center" vertical="center" wrapText="1"/>
    </xf>
    <xf numFmtId="164" fontId="3" fillId="0" borderId="10" xfId="0" applyNumberFormat="1" applyFont="1" applyBorder="1" applyAlignment="1">
      <alignment horizontal="right" vertical="center" wrapText="1"/>
    </xf>
    <xf numFmtId="164" fontId="3" fillId="0" borderId="5" xfId="0" applyNumberFormat="1" applyFont="1" applyBorder="1" applyAlignment="1">
      <alignment horizontal="right" vertical="center" wrapText="1"/>
    </xf>
    <xf numFmtId="0" fontId="4" fillId="0" borderId="1" xfId="0" applyFont="1" applyBorder="1" applyAlignment="1">
      <alignment wrapText="1"/>
    </xf>
    <xf numFmtId="0" fontId="4" fillId="0" borderId="2" xfId="0" applyFont="1" applyBorder="1" applyAlignment="1">
      <alignment wrapText="1"/>
    </xf>
    <xf numFmtId="0" fontId="4" fillId="0" borderId="7" xfId="0" applyFont="1" applyBorder="1" applyAlignment="1">
      <alignment wrapText="1"/>
    </xf>
    <xf numFmtId="0" fontId="4" fillId="0" borderId="8" xfId="0" applyFont="1" applyBorder="1" applyAlignment="1">
      <alignment wrapText="1"/>
    </xf>
    <xf numFmtId="0" fontId="4" fillId="0" borderId="3" xfId="0" applyFont="1" applyBorder="1" applyAlignment="1">
      <alignment wrapText="1"/>
    </xf>
    <xf numFmtId="0" fontId="4" fillId="0" borderId="4" xfId="0" applyFont="1" applyBorder="1" applyAlignment="1">
      <alignment wrapText="1"/>
    </xf>
    <xf numFmtId="164" fontId="1" fillId="0" borderId="10" xfId="0" applyNumberFormat="1" applyFont="1" applyBorder="1" applyAlignment="1">
      <alignment horizontal="center" wrapText="1"/>
    </xf>
    <xf numFmtId="164" fontId="1" fillId="0" borderId="5" xfId="0" applyNumberFormat="1" applyFont="1" applyBorder="1" applyAlignment="1">
      <alignment horizontal="center" wrapText="1"/>
    </xf>
    <xf numFmtId="0" fontId="4" fillId="0" borderId="10" xfId="0" applyFont="1" applyBorder="1" applyAlignment="1">
      <alignment horizontal="left" vertical="top" wrapText="1"/>
    </xf>
    <xf numFmtId="0" fontId="4" fillId="0" borderId="5" xfId="0" applyFont="1" applyBorder="1" applyAlignment="1">
      <alignment horizontal="left" vertical="top" wrapText="1"/>
    </xf>
    <xf numFmtId="0" fontId="2" fillId="0" borderId="10" xfId="0" applyFont="1" applyBorder="1" applyAlignment="1">
      <alignment horizontal="justify" vertical="top" wrapText="1"/>
    </xf>
    <xf numFmtId="0" fontId="2" fillId="0" borderId="5" xfId="0" applyFont="1" applyBorder="1" applyAlignment="1">
      <alignment horizontal="justify" vertical="top" wrapText="1"/>
    </xf>
    <xf numFmtId="0" fontId="2" fillId="0" borderId="10" xfId="0" applyFont="1" applyBorder="1" applyAlignment="1">
      <alignment horizontal="justify" wrapText="1"/>
    </xf>
    <xf numFmtId="0" fontId="2" fillId="0" borderId="5" xfId="0" applyFont="1" applyBorder="1" applyAlignment="1">
      <alignment horizontal="justify" wrapText="1"/>
    </xf>
    <xf numFmtId="0" fontId="4" fillId="0" borderId="1" xfId="0" applyFont="1" applyBorder="1" applyAlignment="1">
      <alignment horizontal="justify" wrapText="1"/>
    </xf>
    <xf numFmtId="0" fontId="4" fillId="0" borderId="2" xfId="0" applyFont="1" applyBorder="1" applyAlignment="1">
      <alignment horizontal="justify" wrapText="1"/>
    </xf>
    <xf numFmtId="0" fontId="4" fillId="0" borderId="3" xfId="0" applyFont="1" applyBorder="1" applyAlignment="1">
      <alignment horizontal="justify" wrapText="1"/>
    </xf>
    <xf numFmtId="0" fontId="4" fillId="0" borderId="4" xfId="0" applyFont="1" applyBorder="1" applyAlignment="1">
      <alignment horizontal="justify" wrapText="1"/>
    </xf>
    <xf numFmtId="164" fontId="1" fillId="0" borderId="10" xfId="0" applyNumberFormat="1" applyFont="1" applyBorder="1" applyAlignment="1">
      <alignment horizontal="left" vertical="center" wrapText="1"/>
    </xf>
    <xf numFmtId="164" fontId="1" fillId="0" borderId="5"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164" fontId="1" fillId="0" borderId="3" xfId="0" applyNumberFormat="1" applyFont="1" applyBorder="1" applyAlignment="1">
      <alignment horizontal="left" vertical="center" wrapText="1"/>
    </xf>
    <xf numFmtId="164" fontId="1" fillId="0" borderId="4" xfId="0" applyNumberFormat="1" applyFont="1" applyBorder="1" applyAlignment="1">
      <alignment horizontal="left" vertical="center" wrapText="1"/>
    </xf>
    <xf numFmtId="49" fontId="4" fillId="0" borderId="9"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0" fontId="4" fillId="0" borderId="14" xfId="0" applyFont="1" applyBorder="1" applyAlignment="1">
      <alignment horizontal="left" vertical="top" wrapText="1"/>
    </xf>
    <xf numFmtId="0" fontId="4" fillId="0" borderId="15" xfId="0" applyFont="1" applyBorder="1" applyAlignment="1">
      <alignment horizontal="left" vertical="top" wrapText="1"/>
    </xf>
    <xf numFmtId="164" fontId="4" fillId="0" borderId="9" xfId="0" applyNumberFormat="1" applyFont="1" applyBorder="1" applyAlignment="1">
      <alignment horizontal="center" vertical="center" wrapText="1"/>
    </xf>
    <xf numFmtId="164" fontId="4" fillId="0" borderId="11" xfId="0" applyNumberFormat="1" applyFont="1" applyBorder="1" applyAlignment="1">
      <alignment horizontal="center" vertical="center" wrapText="1"/>
    </xf>
    <xf numFmtId="164" fontId="4" fillId="0" borderId="6" xfId="0" applyNumberFormat="1" applyFont="1" applyBorder="1" applyAlignment="1">
      <alignment horizontal="center" vertical="center" wrapText="1"/>
    </xf>
    <xf numFmtId="0" fontId="4" fillId="0" borderId="11" xfId="0" applyFont="1" applyBorder="1" applyAlignment="1">
      <alignment horizontal="center" vertical="center" wrapText="1"/>
    </xf>
    <xf numFmtId="0" fontId="4" fillId="0" borderId="6" xfId="0" applyFont="1" applyBorder="1" applyAlignment="1">
      <alignment horizontal="center" vertical="center" wrapText="1"/>
    </xf>
    <xf numFmtId="0" fontId="6" fillId="0" borderId="0" xfId="0" applyFont="1" applyAlignment="1">
      <alignment horizontal="right"/>
    </xf>
    <xf numFmtId="0" fontId="7" fillId="0" borderId="0" xfId="0" applyFont="1" applyAlignment="1">
      <alignment horizontal="center"/>
    </xf>
    <xf numFmtId="0" fontId="2" fillId="0" borderId="9" xfId="0" applyFont="1" applyBorder="1" applyAlignment="1">
      <alignment horizontal="center" wrapText="1"/>
    </xf>
    <xf numFmtId="0" fontId="2" fillId="0" borderId="6" xfId="0" applyFont="1" applyBorder="1" applyAlignment="1">
      <alignment horizont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4" fillId="0" borderId="10" xfId="0" applyFont="1" applyBorder="1" applyAlignment="1">
      <alignment horizontal="left" vertical="center" wrapText="1"/>
    </xf>
    <xf numFmtId="0" fontId="4" fillId="0" borderId="5" xfId="0" applyFont="1" applyBorder="1" applyAlignment="1">
      <alignment horizontal="lef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0" fontId="8" fillId="0" borderId="13" xfId="0" applyFont="1" applyBorder="1" applyAlignment="1">
      <alignment horizontal="center"/>
    </xf>
    <xf numFmtId="0" fontId="1" fillId="0" borderId="9" xfId="0" applyFont="1" applyBorder="1" applyAlignment="1">
      <alignment horizontal="center" wrapText="1"/>
    </xf>
    <xf numFmtId="0" fontId="1" fillId="0" borderId="6" xfId="0" applyFont="1" applyBorder="1" applyAlignment="1">
      <alignment horizontal="center" wrapText="1"/>
    </xf>
    <xf numFmtId="164" fontId="2" fillId="0" borderId="9" xfId="0" applyNumberFormat="1" applyFont="1" applyBorder="1" applyAlignment="1">
      <alignment horizontal="center" wrapText="1"/>
    </xf>
    <xf numFmtId="164" fontId="2" fillId="0" borderId="6" xfId="0" applyNumberFormat="1" applyFont="1" applyBorder="1" applyAlignment="1">
      <alignment horizontal="center" wrapText="1"/>
    </xf>
    <xf numFmtId="0" fontId="1" fillId="0" borderId="10" xfId="0" applyFont="1" applyBorder="1" applyAlignment="1">
      <alignment horizontal="left" vertical="top" wrapText="1"/>
    </xf>
    <xf numFmtId="164" fontId="2" fillId="0" borderId="1" xfId="0" applyNumberFormat="1" applyFont="1" applyBorder="1" applyAlignment="1">
      <alignment horizontal="center" wrapText="1"/>
    </xf>
    <xf numFmtId="164" fontId="2" fillId="0" borderId="2" xfId="0" applyNumberFormat="1" applyFont="1" applyBorder="1" applyAlignment="1">
      <alignment horizontal="center" wrapText="1"/>
    </xf>
    <xf numFmtId="164" fontId="2" fillId="0" borderId="3" xfId="0" applyNumberFormat="1" applyFont="1" applyBorder="1" applyAlignment="1">
      <alignment horizontal="center" wrapText="1"/>
    </xf>
    <xf numFmtId="164" fontId="2" fillId="0" borderId="4" xfId="0" applyNumberFormat="1" applyFont="1" applyBorder="1" applyAlignment="1">
      <alignment horizontal="center"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vertical="top" wrapText="1"/>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P130"/>
  <sheetViews>
    <sheetView tabSelected="1" view="pageBreakPreview" zoomScaleNormal="78" zoomScaleSheetLayoutView="100" workbookViewId="0">
      <selection activeCell="D3" sqref="D3:K3"/>
    </sheetView>
  </sheetViews>
  <sheetFormatPr defaultRowHeight="15"/>
  <cols>
    <col min="3" max="3" width="35.85546875" customWidth="1"/>
    <col min="4" max="4" width="20.140625" customWidth="1"/>
    <col min="8" max="8" width="10.7109375" customWidth="1"/>
    <col min="9" max="9" width="6.42578125" customWidth="1"/>
    <col min="10" max="10" width="4.140625" customWidth="1"/>
    <col min="11" max="11" width="9.140625" customWidth="1"/>
    <col min="12" max="12" width="1" customWidth="1"/>
    <col min="13" max="15" width="9.140625" hidden="1" customWidth="1"/>
    <col min="16" max="16" width="1.28515625" hidden="1" customWidth="1"/>
  </cols>
  <sheetData>
    <row r="1" spans="2:16" ht="22.5" customHeight="1">
      <c r="H1" s="93"/>
      <c r="I1" s="93"/>
      <c r="J1" s="93"/>
      <c r="K1" s="93"/>
    </row>
    <row r="2" spans="2:16" ht="22.5" customHeight="1">
      <c r="H2" s="93" t="s">
        <v>93</v>
      </c>
      <c r="I2" s="93"/>
      <c r="J2" s="93"/>
      <c r="K2" s="93"/>
    </row>
    <row r="3" spans="2:16" ht="19.5" customHeight="1">
      <c r="C3" s="29"/>
      <c r="D3" s="163" t="s">
        <v>119</v>
      </c>
      <c r="E3" s="163"/>
      <c r="F3" s="163"/>
      <c r="G3" s="163"/>
      <c r="H3" s="163"/>
      <c r="I3" s="163"/>
      <c r="J3" s="163"/>
      <c r="K3" s="163"/>
    </row>
    <row r="4" spans="2:16" ht="19.5" customHeight="1">
      <c r="C4" s="29"/>
      <c r="D4" s="163" t="s">
        <v>143</v>
      </c>
      <c r="E4" s="163"/>
      <c r="F4" s="163"/>
      <c r="G4" s="163"/>
      <c r="H4" s="163"/>
      <c r="I4" s="163"/>
      <c r="J4" s="163"/>
      <c r="K4" s="163"/>
    </row>
    <row r="5" spans="2:16" ht="19.5" customHeight="1">
      <c r="C5" s="163" t="s">
        <v>120</v>
      </c>
      <c r="D5" s="163"/>
      <c r="E5" s="163"/>
      <c r="F5" s="163"/>
      <c r="G5" s="163"/>
      <c r="H5" s="163"/>
      <c r="I5" s="163"/>
      <c r="J5" s="163"/>
      <c r="K5" s="163"/>
    </row>
    <row r="6" spans="2:16" ht="19.5" customHeight="1">
      <c r="C6" s="163" t="s">
        <v>121</v>
      </c>
      <c r="D6" s="163"/>
      <c r="E6" s="163"/>
      <c r="F6" s="163"/>
      <c r="G6" s="163"/>
      <c r="H6" s="163"/>
      <c r="I6" s="163"/>
      <c r="J6" s="163"/>
      <c r="K6" s="163"/>
    </row>
    <row r="7" spans="2:16" ht="19.5" customHeight="1"/>
    <row r="8" spans="2:16" ht="19.5" customHeight="1">
      <c r="H8" s="93" t="s">
        <v>93</v>
      </c>
      <c r="I8" s="93"/>
      <c r="J8" s="93"/>
      <c r="K8" s="93"/>
    </row>
    <row r="9" spans="2:16" ht="13.5" customHeight="1">
      <c r="J9" s="94"/>
      <c r="K9" s="94"/>
    </row>
    <row r="10" spans="2:16" ht="19.5" customHeight="1">
      <c r="C10" s="163" t="s">
        <v>94</v>
      </c>
      <c r="D10" s="163"/>
      <c r="E10" s="163"/>
      <c r="F10" s="163"/>
      <c r="G10" s="163"/>
      <c r="H10" s="163"/>
      <c r="I10" s="163"/>
      <c r="J10" s="163"/>
      <c r="K10" s="163"/>
      <c r="L10" s="163"/>
      <c r="M10" s="163"/>
      <c r="N10" s="163"/>
      <c r="O10" s="163"/>
      <c r="P10" s="163"/>
    </row>
    <row r="11" spans="2:16" ht="18.75" customHeight="1">
      <c r="C11" s="163" t="s">
        <v>117</v>
      </c>
      <c r="D11" s="163"/>
      <c r="E11" s="163"/>
      <c r="F11" s="163"/>
      <c r="G11" s="163"/>
      <c r="H11" s="163"/>
      <c r="I11" s="163"/>
      <c r="J11" s="163"/>
      <c r="K11" s="163"/>
      <c r="L11" s="163"/>
      <c r="M11" s="163"/>
      <c r="N11" s="163"/>
      <c r="O11" s="163"/>
      <c r="P11" s="163"/>
    </row>
    <row r="12" spans="2:16" ht="15.75">
      <c r="C12" s="163" t="s">
        <v>104</v>
      </c>
      <c r="D12" s="163"/>
      <c r="E12" s="163"/>
      <c r="F12" s="163"/>
      <c r="G12" s="163"/>
      <c r="H12" s="163"/>
      <c r="I12" s="163"/>
      <c r="J12" s="163"/>
      <c r="K12" s="163"/>
      <c r="L12" s="163"/>
      <c r="M12" s="163"/>
      <c r="N12" s="163"/>
      <c r="O12" s="163"/>
      <c r="P12" s="163"/>
    </row>
    <row r="14" spans="2:16" ht="15.75">
      <c r="B14" s="164" t="s">
        <v>95</v>
      </c>
      <c r="C14" s="164"/>
      <c r="D14" s="164"/>
      <c r="E14" s="164"/>
      <c r="F14" s="164"/>
      <c r="G14" s="164"/>
      <c r="H14" s="164"/>
      <c r="I14" s="164"/>
      <c r="J14" s="164"/>
      <c r="K14" s="164"/>
    </row>
    <row r="15" spans="2:16" ht="15.75">
      <c r="B15" s="164" t="s">
        <v>96</v>
      </c>
      <c r="C15" s="164"/>
      <c r="D15" s="164"/>
      <c r="E15" s="164"/>
      <c r="F15" s="164"/>
      <c r="G15" s="164"/>
      <c r="H15" s="164"/>
      <c r="I15" s="164"/>
      <c r="J15" s="164"/>
      <c r="K15" s="164"/>
    </row>
    <row r="16" spans="2:16" ht="15.75">
      <c r="B16" s="164" t="s">
        <v>97</v>
      </c>
      <c r="C16" s="164"/>
      <c r="D16" s="164"/>
      <c r="E16" s="164"/>
      <c r="F16" s="164"/>
      <c r="G16" s="164"/>
      <c r="H16" s="164"/>
      <c r="I16" s="164"/>
      <c r="J16" s="164"/>
      <c r="K16" s="164"/>
    </row>
    <row r="17" spans="2:11" ht="18.75" customHeight="1">
      <c r="B17" s="167" t="s">
        <v>103</v>
      </c>
      <c r="C17" s="168"/>
      <c r="D17" s="168"/>
      <c r="E17" s="168"/>
      <c r="F17" s="168"/>
      <c r="G17" s="168"/>
      <c r="H17" s="168"/>
      <c r="I17" s="168"/>
      <c r="J17" s="168"/>
      <c r="K17" s="168"/>
    </row>
    <row r="19" spans="2:11" ht="15.75" thickBot="1">
      <c r="I19" s="175" t="s">
        <v>98</v>
      </c>
      <c r="J19" s="175"/>
      <c r="K19" s="175"/>
    </row>
    <row r="20" spans="2:11">
      <c r="B20" s="185" t="s">
        <v>0</v>
      </c>
      <c r="C20" s="186"/>
      <c r="D20" s="176" t="s">
        <v>1</v>
      </c>
      <c r="E20" s="176" t="s">
        <v>2</v>
      </c>
      <c r="F20" s="165" t="s">
        <v>3</v>
      </c>
      <c r="G20" s="165" t="s">
        <v>4</v>
      </c>
      <c r="H20" s="165" t="s">
        <v>5</v>
      </c>
      <c r="I20" s="189" t="s">
        <v>99</v>
      </c>
      <c r="J20" s="190"/>
      <c r="K20" s="165" t="s">
        <v>102</v>
      </c>
    </row>
    <row r="21" spans="2:11" ht="15.75" thickBot="1">
      <c r="B21" s="187"/>
      <c r="C21" s="188"/>
      <c r="D21" s="177"/>
      <c r="E21" s="177"/>
      <c r="F21" s="166"/>
      <c r="G21" s="166"/>
      <c r="H21" s="166"/>
      <c r="I21" s="191"/>
      <c r="J21" s="192"/>
      <c r="K21" s="166"/>
    </row>
    <row r="22" spans="2:11">
      <c r="B22" s="193" t="s">
        <v>6</v>
      </c>
      <c r="C22" s="194"/>
      <c r="D22" s="176"/>
      <c r="E22" s="176"/>
      <c r="F22" s="165"/>
      <c r="G22" s="165"/>
      <c r="H22" s="178">
        <f>H24+H45+H49+H63+H75+H111+H100+H107</f>
        <v>62451.199999999997</v>
      </c>
      <c r="I22" s="181">
        <f>I24+I45+I49+I63+I75+I100+I111+I108</f>
        <v>43683.299999999996</v>
      </c>
      <c r="J22" s="182"/>
      <c r="K22" s="178">
        <f>K24+K45+K63+K75+K100+K111+K49+K107</f>
        <v>81037.7</v>
      </c>
    </row>
    <row r="23" spans="2:11" ht="15.75" thickBot="1">
      <c r="B23" s="195"/>
      <c r="C23" s="196"/>
      <c r="D23" s="177"/>
      <c r="E23" s="177"/>
      <c r="F23" s="166"/>
      <c r="G23" s="166"/>
      <c r="H23" s="179"/>
      <c r="I23" s="183"/>
      <c r="J23" s="184"/>
      <c r="K23" s="179"/>
    </row>
    <row r="24" spans="2:11" ht="45" customHeight="1" thickBot="1">
      <c r="B24" s="60" t="s">
        <v>7</v>
      </c>
      <c r="C24" s="61"/>
      <c r="D24" s="2" t="s">
        <v>8</v>
      </c>
      <c r="E24" s="2"/>
      <c r="F24" s="1"/>
      <c r="G24" s="1"/>
      <c r="H24" s="36">
        <f>H25</f>
        <v>7860.7000000000007</v>
      </c>
      <c r="I24" s="135">
        <f>I25</f>
        <v>5108.4999999999991</v>
      </c>
      <c r="J24" s="136"/>
      <c r="K24" s="36">
        <f>K25</f>
        <v>2472.9999999999995</v>
      </c>
    </row>
    <row r="25" spans="2:11" ht="39" customHeight="1" thickBot="1">
      <c r="B25" s="85" t="s">
        <v>9</v>
      </c>
      <c r="C25" s="86"/>
      <c r="D25" s="2" t="s">
        <v>10</v>
      </c>
      <c r="E25" s="3"/>
      <c r="F25" s="4"/>
      <c r="G25" s="4"/>
      <c r="H25" s="36">
        <f>H26+H32+H38+H40+H39</f>
        <v>7860.7000000000007</v>
      </c>
      <c r="I25" s="135">
        <f>I26+I32+I38+I40</f>
        <v>5108.4999999999991</v>
      </c>
      <c r="J25" s="136"/>
      <c r="K25" s="36">
        <f>K26+K32+K38+K40</f>
        <v>2472.9999999999995</v>
      </c>
    </row>
    <row r="26" spans="2:11" ht="131.25" customHeight="1" thickBot="1">
      <c r="B26" s="64" t="s">
        <v>11</v>
      </c>
      <c r="C26" s="65"/>
      <c r="D26" s="70" t="s">
        <v>12</v>
      </c>
      <c r="E26" s="70">
        <v>120</v>
      </c>
      <c r="F26" s="73" t="s">
        <v>86</v>
      </c>
      <c r="G26" s="73" t="s">
        <v>87</v>
      </c>
      <c r="H26" s="76">
        <f>6419.8-412-100.4+79.3-6</f>
        <v>5980.7000000000007</v>
      </c>
      <c r="I26" s="79">
        <f>6377.4-81.6+0.2-1227.5</f>
        <v>5068.4999999999991</v>
      </c>
      <c r="J26" s="80"/>
      <c r="K26" s="76">
        <f>6157.6+0.9-1555.8-187.6+0.3-1985.8-0.1</f>
        <v>2429.4999999999995</v>
      </c>
    </row>
    <row r="27" spans="2:11" ht="15.75" hidden="1" thickBot="1">
      <c r="B27" s="66"/>
      <c r="C27" s="67"/>
      <c r="D27" s="71"/>
      <c r="E27" s="71"/>
      <c r="F27" s="74"/>
      <c r="G27" s="74"/>
      <c r="H27" s="77"/>
      <c r="I27" s="81"/>
      <c r="J27" s="82"/>
      <c r="K27" s="77"/>
    </row>
    <row r="28" spans="2:11" ht="15.75" hidden="1" thickBot="1">
      <c r="B28" s="66"/>
      <c r="C28" s="67"/>
      <c r="D28" s="71"/>
      <c r="E28" s="71"/>
      <c r="F28" s="74"/>
      <c r="G28" s="74"/>
      <c r="H28" s="77"/>
      <c r="I28" s="81"/>
      <c r="J28" s="82"/>
      <c r="K28" s="77"/>
    </row>
    <row r="29" spans="2:11" ht="15.75" hidden="1" thickBot="1">
      <c r="B29" s="66"/>
      <c r="C29" s="67"/>
      <c r="D29" s="71"/>
      <c r="E29" s="71"/>
      <c r="F29" s="74"/>
      <c r="G29" s="74"/>
      <c r="H29" s="77"/>
      <c r="I29" s="81"/>
      <c r="J29" s="82"/>
      <c r="K29" s="77"/>
    </row>
    <row r="30" spans="2:11" ht="15.75" hidden="1" thickBot="1">
      <c r="B30" s="66"/>
      <c r="C30" s="67"/>
      <c r="D30" s="71"/>
      <c r="E30" s="71"/>
      <c r="F30" s="74"/>
      <c r="G30" s="74"/>
      <c r="H30" s="77"/>
      <c r="I30" s="81"/>
      <c r="J30" s="82"/>
      <c r="K30" s="77"/>
    </row>
    <row r="31" spans="2:11" ht="15.75" hidden="1" thickBot="1">
      <c r="B31" s="68"/>
      <c r="C31" s="69"/>
      <c r="D31" s="72"/>
      <c r="E31" s="72"/>
      <c r="F31" s="75"/>
      <c r="G31" s="75"/>
      <c r="H31" s="78"/>
      <c r="I31" s="83"/>
      <c r="J31" s="84"/>
      <c r="K31" s="78"/>
    </row>
    <row r="32" spans="2:11" ht="102" customHeight="1" thickBot="1">
      <c r="B32" s="64" t="s">
        <v>13</v>
      </c>
      <c r="C32" s="65"/>
      <c r="D32" s="70" t="s">
        <v>14</v>
      </c>
      <c r="E32" s="70">
        <v>240</v>
      </c>
      <c r="F32" s="73" t="s">
        <v>86</v>
      </c>
      <c r="G32" s="73" t="s">
        <v>87</v>
      </c>
      <c r="H32" s="76">
        <f>544.6-7.5+10.7-23.2-15.3+1203.7+6+5+20-186.5-42+65.8+62</f>
        <v>1643.3</v>
      </c>
      <c r="I32" s="79">
        <f>10</f>
        <v>10</v>
      </c>
      <c r="J32" s="80"/>
      <c r="K32" s="80">
        <v>13.5</v>
      </c>
    </row>
    <row r="33" spans="2:11" ht="15.75" hidden="1" thickBot="1">
      <c r="B33" s="66"/>
      <c r="C33" s="67"/>
      <c r="D33" s="71"/>
      <c r="E33" s="71"/>
      <c r="F33" s="74"/>
      <c r="G33" s="74"/>
      <c r="H33" s="77"/>
      <c r="I33" s="81"/>
      <c r="J33" s="82"/>
      <c r="K33" s="82"/>
    </row>
    <row r="34" spans="2:11" ht="15.75" hidden="1" thickBot="1">
      <c r="B34" s="66"/>
      <c r="C34" s="67"/>
      <c r="D34" s="71"/>
      <c r="E34" s="71"/>
      <c r="F34" s="74"/>
      <c r="G34" s="74"/>
      <c r="H34" s="77"/>
      <c r="I34" s="81"/>
      <c r="J34" s="82"/>
      <c r="K34" s="82"/>
    </row>
    <row r="35" spans="2:11" ht="15.75" hidden="1" thickBot="1">
      <c r="B35" s="66"/>
      <c r="C35" s="67"/>
      <c r="D35" s="71"/>
      <c r="E35" s="71"/>
      <c r="F35" s="74"/>
      <c r="G35" s="74"/>
      <c r="H35" s="77"/>
      <c r="I35" s="81"/>
      <c r="J35" s="82"/>
      <c r="K35" s="82"/>
    </row>
    <row r="36" spans="2:11" ht="15.75" hidden="1" thickBot="1">
      <c r="B36" s="66"/>
      <c r="C36" s="67"/>
      <c r="D36" s="71"/>
      <c r="E36" s="71"/>
      <c r="F36" s="74"/>
      <c r="G36" s="74"/>
      <c r="H36" s="77"/>
      <c r="I36" s="81"/>
      <c r="J36" s="82"/>
      <c r="K36" s="82"/>
    </row>
    <row r="37" spans="2:11" ht="15.75" hidden="1" thickBot="1">
      <c r="B37" s="68"/>
      <c r="C37" s="69"/>
      <c r="D37" s="72"/>
      <c r="E37" s="72"/>
      <c r="F37" s="75"/>
      <c r="G37" s="75"/>
      <c r="H37" s="78"/>
      <c r="I37" s="83"/>
      <c r="J37" s="84"/>
      <c r="K37" s="84"/>
    </row>
    <row r="38" spans="2:11" ht="96.75" customHeight="1" thickBot="1">
      <c r="B38" s="62" t="s">
        <v>15</v>
      </c>
      <c r="C38" s="63"/>
      <c r="D38" s="6" t="s">
        <v>16</v>
      </c>
      <c r="E38" s="7">
        <v>850</v>
      </c>
      <c r="F38" s="15" t="s">
        <v>86</v>
      </c>
      <c r="G38" s="15">
        <v>13</v>
      </c>
      <c r="H38" s="49">
        <v>20</v>
      </c>
      <c r="I38" s="127">
        <v>20</v>
      </c>
      <c r="J38" s="128"/>
      <c r="K38" s="37">
        <v>20</v>
      </c>
    </row>
    <row r="39" spans="2:11" ht="107.25" customHeight="1" thickBot="1">
      <c r="B39" s="137" t="s">
        <v>137</v>
      </c>
      <c r="C39" s="138"/>
      <c r="D39" s="33" t="s">
        <v>136</v>
      </c>
      <c r="E39" s="31">
        <v>120</v>
      </c>
      <c r="F39" s="34" t="s">
        <v>86</v>
      </c>
      <c r="G39" s="34" t="s">
        <v>114</v>
      </c>
      <c r="H39" s="50">
        <v>40.200000000000003</v>
      </c>
      <c r="I39" s="56">
        <v>0</v>
      </c>
      <c r="J39" s="57"/>
      <c r="K39" s="38">
        <v>0</v>
      </c>
    </row>
    <row r="40" spans="2:11" ht="87.75" customHeight="1" thickBot="1">
      <c r="B40" s="129" t="s">
        <v>17</v>
      </c>
      <c r="C40" s="130"/>
      <c r="D40" s="70" t="s">
        <v>18</v>
      </c>
      <c r="E40" s="70">
        <v>850</v>
      </c>
      <c r="F40" s="153" t="s">
        <v>86</v>
      </c>
      <c r="G40" s="153">
        <v>13</v>
      </c>
      <c r="H40" s="76">
        <f>51+73.5+50-8+10</f>
        <v>176.5</v>
      </c>
      <c r="I40" s="79">
        <v>10</v>
      </c>
      <c r="J40" s="80"/>
      <c r="K40" s="76">
        <v>10</v>
      </c>
    </row>
    <row r="41" spans="2:11" ht="15.75" hidden="1" thickBot="1">
      <c r="B41" s="131"/>
      <c r="C41" s="132"/>
      <c r="D41" s="71"/>
      <c r="E41" s="71"/>
      <c r="F41" s="154"/>
      <c r="G41" s="154"/>
      <c r="H41" s="77"/>
      <c r="I41" s="81"/>
      <c r="J41" s="82"/>
      <c r="K41" s="77"/>
    </row>
    <row r="42" spans="2:11" ht="15.75" hidden="1" thickBot="1">
      <c r="B42" s="131"/>
      <c r="C42" s="132"/>
      <c r="D42" s="71"/>
      <c r="E42" s="71"/>
      <c r="F42" s="154"/>
      <c r="G42" s="154"/>
      <c r="H42" s="77"/>
      <c r="I42" s="81"/>
      <c r="J42" s="82"/>
      <c r="K42" s="77"/>
    </row>
    <row r="43" spans="2:11" ht="15.75" hidden="1" thickBot="1">
      <c r="B43" s="131"/>
      <c r="C43" s="132"/>
      <c r="D43" s="71"/>
      <c r="E43" s="71"/>
      <c r="F43" s="154"/>
      <c r="G43" s="154"/>
      <c r="H43" s="77"/>
      <c r="I43" s="81"/>
      <c r="J43" s="82"/>
      <c r="K43" s="77"/>
    </row>
    <row r="44" spans="2:11" ht="15.75" hidden="1" thickBot="1">
      <c r="B44" s="133"/>
      <c r="C44" s="134"/>
      <c r="D44" s="72"/>
      <c r="E44" s="72"/>
      <c r="F44" s="155"/>
      <c r="G44" s="155"/>
      <c r="H44" s="78"/>
      <c r="I44" s="83"/>
      <c r="J44" s="84"/>
      <c r="K44" s="78"/>
    </row>
    <row r="45" spans="2:11" ht="42" customHeight="1" thickBot="1">
      <c r="B45" s="139" t="s">
        <v>19</v>
      </c>
      <c r="C45" s="140"/>
      <c r="D45" s="8" t="s">
        <v>20</v>
      </c>
      <c r="E45" s="8"/>
      <c r="F45" s="16"/>
      <c r="G45" s="16"/>
      <c r="H45" s="39">
        <f>H46</f>
        <v>3946.7</v>
      </c>
      <c r="I45" s="87">
        <f>I46</f>
        <v>1840.9</v>
      </c>
      <c r="J45" s="88"/>
      <c r="K45" s="39">
        <f>K46</f>
        <v>1498.4</v>
      </c>
    </row>
    <row r="46" spans="2:11" ht="29.25" customHeight="1" thickBot="1">
      <c r="B46" s="141" t="s">
        <v>21</v>
      </c>
      <c r="C46" s="142"/>
      <c r="D46" s="9" t="s">
        <v>22</v>
      </c>
      <c r="E46" s="9"/>
      <c r="F46" s="17"/>
      <c r="G46" s="17"/>
      <c r="H46" s="40">
        <f>H47</f>
        <v>3946.7</v>
      </c>
      <c r="I46" s="87">
        <f>I47</f>
        <v>1840.9</v>
      </c>
      <c r="J46" s="88"/>
      <c r="K46" s="40">
        <f>K47</f>
        <v>1498.4</v>
      </c>
    </row>
    <row r="47" spans="2:11" ht="97.5" customHeight="1" thickBot="1">
      <c r="B47" s="143" t="s">
        <v>23</v>
      </c>
      <c r="C47" s="144"/>
      <c r="D47" s="70" t="s">
        <v>24</v>
      </c>
      <c r="E47" s="70">
        <v>610</v>
      </c>
      <c r="F47" s="73" t="s">
        <v>88</v>
      </c>
      <c r="G47" s="73" t="s">
        <v>86</v>
      </c>
      <c r="H47" s="76">
        <f>3802.8+13.7+130.2</f>
        <v>3946.7</v>
      </c>
      <c r="I47" s="79">
        <v>1840.9</v>
      </c>
      <c r="J47" s="80"/>
      <c r="K47" s="76">
        <f>2598.4-1100</f>
        <v>1498.4</v>
      </c>
    </row>
    <row r="48" spans="2:11" ht="15.75" hidden="1" thickBot="1">
      <c r="B48" s="145"/>
      <c r="C48" s="146"/>
      <c r="D48" s="72"/>
      <c r="E48" s="72"/>
      <c r="F48" s="75"/>
      <c r="G48" s="75"/>
      <c r="H48" s="78"/>
      <c r="I48" s="83"/>
      <c r="J48" s="84"/>
      <c r="K48" s="78"/>
    </row>
    <row r="49" spans="2:11" ht="69" customHeight="1" thickBot="1">
      <c r="B49" s="173" t="s">
        <v>25</v>
      </c>
      <c r="C49" s="174"/>
      <c r="D49" s="14" t="s">
        <v>26</v>
      </c>
      <c r="E49" s="26"/>
      <c r="F49" s="27"/>
      <c r="G49" s="27"/>
      <c r="H49" s="41">
        <f>H50+H52</f>
        <v>240.89999999999998</v>
      </c>
      <c r="I49" s="147">
        <v>4.4000000000000004</v>
      </c>
      <c r="J49" s="148"/>
      <c r="K49" s="41">
        <v>4.4000000000000004</v>
      </c>
    </row>
    <row r="50" spans="2:11" ht="26.25" customHeight="1" thickBot="1">
      <c r="B50" s="149" t="s">
        <v>27</v>
      </c>
      <c r="C50" s="150"/>
      <c r="D50" s="25" t="s">
        <v>28</v>
      </c>
      <c r="E50" s="10"/>
      <c r="F50" s="18"/>
      <c r="G50" s="18"/>
      <c r="H50" s="42">
        <f>H51</f>
        <v>71.2</v>
      </c>
      <c r="I50" s="151">
        <v>2.1</v>
      </c>
      <c r="J50" s="152"/>
      <c r="K50" s="42">
        <v>2.1</v>
      </c>
    </row>
    <row r="51" spans="2:11" ht="137.25" customHeight="1" thickBot="1">
      <c r="B51" s="169" t="s">
        <v>29</v>
      </c>
      <c r="C51" s="170"/>
      <c r="D51" s="6" t="s">
        <v>30</v>
      </c>
      <c r="E51" s="11">
        <v>240</v>
      </c>
      <c r="F51" s="19" t="s">
        <v>89</v>
      </c>
      <c r="G51" s="19">
        <v>10</v>
      </c>
      <c r="H51" s="43">
        <f>83.9-12.7</f>
        <v>71.2</v>
      </c>
      <c r="I51" s="56">
        <v>2.1</v>
      </c>
      <c r="J51" s="57"/>
      <c r="K51" s="43">
        <v>2.1</v>
      </c>
    </row>
    <row r="52" spans="2:11" ht="33" customHeight="1" thickBot="1">
      <c r="B52" s="171" t="s">
        <v>31</v>
      </c>
      <c r="C52" s="172"/>
      <c r="D52" s="9" t="s">
        <v>28</v>
      </c>
      <c r="E52" s="9"/>
      <c r="F52" s="20"/>
      <c r="G52" s="20"/>
      <c r="H52" s="40">
        <f>H53+H54</f>
        <v>169.7</v>
      </c>
      <c r="I52" s="87">
        <v>2.2999999999999998</v>
      </c>
      <c r="J52" s="88"/>
      <c r="K52" s="40">
        <v>2.2999999999999998</v>
      </c>
    </row>
    <row r="53" spans="2:11" ht="159" customHeight="1" thickBot="1">
      <c r="B53" s="62" t="s">
        <v>32</v>
      </c>
      <c r="C53" s="63"/>
      <c r="D53" s="11" t="s">
        <v>33</v>
      </c>
      <c r="E53" s="11">
        <v>240</v>
      </c>
      <c r="F53" s="19" t="s">
        <v>89</v>
      </c>
      <c r="G53" s="19">
        <v>10</v>
      </c>
      <c r="H53" s="43">
        <v>0</v>
      </c>
      <c r="I53" s="56">
        <v>2.2999999999999998</v>
      </c>
      <c r="J53" s="57"/>
      <c r="K53" s="43">
        <v>2.2999999999999998</v>
      </c>
    </row>
    <row r="54" spans="2:11" ht="171.75" customHeight="1" thickBot="1">
      <c r="B54" s="64" t="s">
        <v>34</v>
      </c>
      <c r="C54" s="65"/>
      <c r="D54" s="70" t="s">
        <v>35</v>
      </c>
      <c r="E54" s="70">
        <v>540</v>
      </c>
      <c r="F54" s="153" t="s">
        <v>89</v>
      </c>
      <c r="G54" s="153">
        <v>10</v>
      </c>
      <c r="H54" s="76">
        <v>169.7</v>
      </c>
      <c r="I54" s="79">
        <v>0</v>
      </c>
      <c r="J54" s="80"/>
      <c r="K54" s="76">
        <v>0</v>
      </c>
    </row>
    <row r="55" spans="2:11" ht="15.75" hidden="1" thickBot="1">
      <c r="B55" s="66"/>
      <c r="C55" s="67"/>
      <c r="D55" s="71"/>
      <c r="E55" s="71"/>
      <c r="F55" s="154"/>
      <c r="G55" s="154"/>
      <c r="H55" s="77"/>
      <c r="I55" s="81"/>
      <c r="J55" s="82"/>
      <c r="K55" s="77"/>
    </row>
    <row r="56" spans="2:11" ht="15.75" hidden="1" thickBot="1">
      <c r="B56" s="66"/>
      <c r="C56" s="67"/>
      <c r="D56" s="71"/>
      <c r="E56" s="71"/>
      <c r="F56" s="154"/>
      <c r="G56" s="154"/>
      <c r="H56" s="77"/>
      <c r="I56" s="81"/>
      <c r="J56" s="82"/>
      <c r="K56" s="77"/>
    </row>
    <row r="57" spans="2:11" ht="15.75" hidden="1" thickBot="1">
      <c r="B57" s="66"/>
      <c r="C57" s="67"/>
      <c r="D57" s="71"/>
      <c r="E57" s="71"/>
      <c r="F57" s="154"/>
      <c r="G57" s="154"/>
      <c r="H57" s="77"/>
      <c r="I57" s="81"/>
      <c r="J57" s="82"/>
      <c r="K57" s="77"/>
    </row>
    <row r="58" spans="2:11" ht="15.75" hidden="1" thickBot="1">
      <c r="B58" s="66"/>
      <c r="C58" s="67"/>
      <c r="D58" s="71"/>
      <c r="E58" s="71"/>
      <c r="F58" s="154"/>
      <c r="G58" s="154"/>
      <c r="H58" s="77"/>
      <c r="I58" s="81"/>
      <c r="J58" s="82"/>
      <c r="K58" s="77"/>
    </row>
    <row r="59" spans="2:11" ht="15.75" hidden="1" thickBot="1">
      <c r="B59" s="66"/>
      <c r="C59" s="67"/>
      <c r="D59" s="71"/>
      <c r="E59" s="71"/>
      <c r="F59" s="154"/>
      <c r="G59" s="154"/>
      <c r="H59" s="77"/>
      <c r="I59" s="81"/>
      <c r="J59" s="82"/>
      <c r="K59" s="77"/>
    </row>
    <row r="60" spans="2:11" ht="15.75" hidden="1" thickBot="1">
      <c r="B60" s="66"/>
      <c r="C60" s="67"/>
      <c r="D60" s="71"/>
      <c r="E60" s="71"/>
      <c r="F60" s="154"/>
      <c r="G60" s="154"/>
      <c r="H60" s="77"/>
      <c r="I60" s="81"/>
      <c r="J60" s="82"/>
      <c r="K60" s="77"/>
    </row>
    <row r="61" spans="2:11" ht="15.75" hidden="1" thickBot="1">
      <c r="B61" s="66"/>
      <c r="C61" s="67"/>
      <c r="D61" s="71"/>
      <c r="E61" s="71"/>
      <c r="F61" s="154"/>
      <c r="G61" s="154"/>
      <c r="H61" s="77"/>
      <c r="I61" s="81"/>
      <c r="J61" s="82"/>
      <c r="K61" s="77"/>
    </row>
    <row r="62" spans="2:11" ht="15.75" hidden="1" thickBot="1">
      <c r="B62" s="68"/>
      <c r="C62" s="69"/>
      <c r="D62" s="72"/>
      <c r="E62" s="72"/>
      <c r="F62" s="155"/>
      <c r="G62" s="155"/>
      <c r="H62" s="78"/>
      <c r="I62" s="83"/>
      <c r="J62" s="84"/>
      <c r="K62" s="78"/>
    </row>
    <row r="63" spans="2:11" ht="47.25" customHeight="1" thickBot="1">
      <c r="B63" s="85" t="s">
        <v>36</v>
      </c>
      <c r="C63" s="86"/>
      <c r="D63" s="13" t="s">
        <v>37</v>
      </c>
      <c r="E63" s="5"/>
      <c r="F63" s="21"/>
      <c r="G63" s="21"/>
      <c r="H63" s="39">
        <f>H64+H73</f>
        <v>2502.9</v>
      </c>
      <c r="I63" s="87">
        <f>I64+I73</f>
        <v>1979.3</v>
      </c>
      <c r="J63" s="88"/>
      <c r="K63" s="39">
        <f>K64+K73</f>
        <v>2351</v>
      </c>
    </row>
    <row r="64" spans="2:11" ht="48" customHeight="1" thickBot="1">
      <c r="B64" s="60" t="s">
        <v>38</v>
      </c>
      <c r="C64" s="61"/>
      <c r="D64" s="9" t="s">
        <v>39</v>
      </c>
      <c r="E64" s="9"/>
      <c r="F64" s="17"/>
      <c r="G64" s="17"/>
      <c r="H64" s="40">
        <f>H65</f>
        <v>2447.3000000000002</v>
      </c>
      <c r="I64" s="87">
        <f>I65</f>
        <v>1949.3</v>
      </c>
      <c r="J64" s="88"/>
      <c r="K64" s="40">
        <f>K65</f>
        <v>2321</v>
      </c>
    </row>
    <row r="65" spans="2:11" ht="111.75" customHeight="1" thickBot="1">
      <c r="B65" s="64" t="s">
        <v>40</v>
      </c>
      <c r="C65" s="65"/>
      <c r="D65" s="70" t="s">
        <v>41</v>
      </c>
      <c r="E65" s="70">
        <v>240</v>
      </c>
      <c r="F65" s="73" t="s">
        <v>87</v>
      </c>
      <c r="G65" s="73" t="s">
        <v>90</v>
      </c>
      <c r="H65" s="76">
        <f>1880.3+592.6-25.6</f>
        <v>2447.3000000000002</v>
      </c>
      <c r="I65" s="79">
        <v>1949.3</v>
      </c>
      <c r="J65" s="80"/>
      <c r="K65" s="76">
        <v>2321</v>
      </c>
    </row>
    <row r="66" spans="2:11" ht="15.75" hidden="1" thickBot="1">
      <c r="B66" s="66"/>
      <c r="C66" s="67"/>
      <c r="D66" s="71"/>
      <c r="E66" s="71"/>
      <c r="F66" s="74"/>
      <c r="G66" s="74"/>
      <c r="H66" s="77"/>
      <c r="I66" s="81"/>
      <c r="J66" s="82"/>
      <c r="K66" s="77"/>
    </row>
    <row r="67" spans="2:11" ht="15.75" hidden="1" thickBot="1">
      <c r="B67" s="66"/>
      <c r="C67" s="67"/>
      <c r="D67" s="71"/>
      <c r="E67" s="71"/>
      <c r="F67" s="74"/>
      <c r="G67" s="74"/>
      <c r="H67" s="77"/>
      <c r="I67" s="81"/>
      <c r="J67" s="82"/>
      <c r="K67" s="77"/>
    </row>
    <row r="68" spans="2:11" ht="15.75" hidden="1" thickBot="1">
      <c r="B68" s="66"/>
      <c r="C68" s="67"/>
      <c r="D68" s="71"/>
      <c r="E68" s="71"/>
      <c r="F68" s="74"/>
      <c r="G68" s="74"/>
      <c r="H68" s="77"/>
      <c r="I68" s="81"/>
      <c r="J68" s="82"/>
      <c r="K68" s="77"/>
    </row>
    <row r="69" spans="2:11" ht="15.75" hidden="1" thickBot="1">
      <c r="B69" s="66"/>
      <c r="C69" s="67"/>
      <c r="D69" s="71"/>
      <c r="E69" s="71"/>
      <c r="F69" s="74"/>
      <c r="G69" s="74"/>
      <c r="H69" s="77"/>
      <c r="I69" s="81"/>
      <c r="J69" s="82"/>
      <c r="K69" s="77"/>
    </row>
    <row r="70" spans="2:11" ht="15.75" hidden="1" thickBot="1">
      <c r="B70" s="66"/>
      <c r="C70" s="67"/>
      <c r="D70" s="71"/>
      <c r="E70" s="71"/>
      <c r="F70" s="74"/>
      <c r="G70" s="74"/>
      <c r="H70" s="77"/>
      <c r="I70" s="81"/>
      <c r="J70" s="82"/>
      <c r="K70" s="77"/>
    </row>
    <row r="71" spans="2:11" ht="15.75" hidden="1" thickBot="1">
      <c r="B71" s="66"/>
      <c r="C71" s="67"/>
      <c r="D71" s="71"/>
      <c r="E71" s="71"/>
      <c r="F71" s="74"/>
      <c r="G71" s="74"/>
      <c r="H71" s="77"/>
      <c r="I71" s="81"/>
      <c r="J71" s="82"/>
      <c r="K71" s="77"/>
    </row>
    <row r="72" spans="2:11" ht="15.75" hidden="1" thickBot="1">
      <c r="B72" s="68"/>
      <c r="C72" s="69"/>
      <c r="D72" s="72"/>
      <c r="E72" s="72"/>
      <c r="F72" s="75"/>
      <c r="G72" s="75"/>
      <c r="H72" s="78"/>
      <c r="I72" s="83"/>
      <c r="J72" s="84"/>
      <c r="K72" s="78"/>
    </row>
    <row r="73" spans="2:11" ht="50.25" customHeight="1" thickBot="1">
      <c r="B73" s="85" t="s">
        <v>42</v>
      </c>
      <c r="C73" s="86"/>
      <c r="D73" s="14" t="s">
        <v>43</v>
      </c>
      <c r="E73" s="8"/>
      <c r="F73" s="16"/>
      <c r="G73" s="16"/>
      <c r="H73" s="39">
        <f>H74</f>
        <v>55.6</v>
      </c>
      <c r="I73" s="87">
        <v>30</v>
      </c>
      <c r="J73" s="88"/>
      <c r="K73" s="39">
        <v>30</v>
      </c>
    </row>
    <row r="74" spans="2:11" ht="111.75" customHeight="1" thickBot="1">
      <c r="B74" s="62" t="s">
        <v>44</v>
      </c>
      <c r="C74" s="63"/>
      <c r="D74" s="11" t="s">
        <v>45</v>
      </c>
      <c r="E74" s="11">
        <v>240</v>
      </c>
      <c r="F74" s="22" t="s">
        <v>87</v>
      </c>
      <c r="G74" s="22" t="s">
        <v>90</v>
      </c>
      <c r="H74" s="43">
        <f>30+25.6</f>
        <v>55.6</v>
      </c>
      <c r="I74" s="56">
        <v>30</v>
      </c>
      <c r="J74" s="57"/>
      <c r="K74" s="43">
        <v>30</v>
      </c>
    </row>
    <row r="75" spans="2:11" ht="53.25" customHeight="1" thickBot="1">
      <c r="B75" s="85" t="s">
        <v>46</v>
      </c>
      <c r="C75" s="86"/>
      <c r="D75" s="9" t="s">
        <v>47</v>
      </c>
      <c r="E75" s="9"/>
      <c r="F75" s="17"/>
      <c r="G75" s="23"/>
      <c r="H75" s="40">
        <f>H76+H86+H95</f>
        <v>10820.5</v>
      </c>
      <c r="I75" s="87">
        <f>I76+I86+I95</f>
        <v>20</v>
      </c>
      <c r="J75" s="88"/>
      <c r="K75" s="40">
        <f>K76+K86+K95</f>
        <v>20</v>
      </c>
    </row>
    <row r="76" spans="2:11" ht="39" customHeight="1" thickBot="1">
      <c r="B76" s="106" t="s">
        <v>48</v>
      </c>
      <c r="C76" s="107"/>
      <c r="D76" s="112" t="s">
        <v>49</v>
      </c>
      <c r="E76" s="112"/>
      <c r="F76" s="115"/>
      <c r="G76" s="115"/>
      <c r="H76" s="118">
        <f>H79</f>
        <v>234.7</v>
      </c>
      <c r="I76" s="121">
        <f>I79</f>
        <v>20</v>
      </c>
      <c r="J76" s="122"/>
      <c r="K76" s="97">
        <f>K79</f>
        <v>20</v>
      </c>
    </row>
    <row r="77" spans="2:11" ht="15.75" hidden="1" thickBot="1">
      <c r="B77" s="108"/>
      <c r="C77" s="109"/>
      <c r="D77" s="113"/>
      <c r="E77" s="113"/>
      <c r="F77" s="116"/>
      <c r="G77" s="116"/>
      <c r="H77" s="119"/>
      <c r="I77" s="123"/>
      <c r="J77" s="124"/>
      <c r="K77" s="98"/>
    </row>
    <row r="78" spans="2:11" ht="15.75" hidden="1" thickBot="1">
      <c r="B78" s="110"/>
      <c r="C78" s="111"/>
      <c r="D78" s="114"/>
      <c r="E78" s="114"/>
      <c r="F78" s="117"/>
      <c r="G78" s="117"/>
      <c r="H78" s="120"/>
      <c r="I78" s="125"/>
      <c r="J78" s="126"/>
      <c r="K78" s="99"/>
    </row>
    <row r="79" spans="2:11" ht="124.5" customHeight="1" thickBot="1">
      <c r="B79" s="100" t="s">
        <v>50</v>
      </c>
      <c r="C79" s="101"/>
      <c r="D79" s="70" t="s">
        <v>51</v>
      </c>
      <c r="E79" s="70">
        <v>240</v>
      </c>
      <c r="F79" s="73" t="s">
        <v>91</v>
      </c>
      <c r="G79" s="73" t="s">
        <v>89</v>
      </c>
      <c r="H79" s="76">
        <f>214.7+20</f>
        <v>234.7</v>
      </c>
      <c r="I79" s="79">
        <v>20</v>
      </c>
      <c r="J79" s="80"/>
      <c r="K79" s="76">
        <v>20</v>
      </c>
    </row>
    <row r="80" spans="2:11" ht="15.75" hidden="1" thickBot="1">
      <c r="B80" s="102"/>
      <c r="C80" s="103"/>
      <c r="D80" s="71"/>
      <c r="E80" s="71"/>
      <c r="F80" s="74"/>
      <c r="G80" s="74"/>
      <c r="H80" s="77"/>
      <c r="I80" s="81"/>
      <c r="J80" s="82"/>
      <c r="K80" s="77"/>
    </row>
    <row r="81" spans="2:11" ht="15.75" hidden="1" thickBot="1">
      <c r="B81" s="102"/>
      <c r="C81" s="103"/>
      <c r="D81" s="71"/>
      <c r="E81" s="71"/>
      <c r="F81" s="74"/>
      <c r="G81" s="74"/>
      <c r="H81" s="77"/>
      <c r="I81" s="81"/>
      <c r="J81" s="82"/>
      <c r="K81" s="77"/>
    </row>
    <row r="82" spans="2:11" ht="15.75" hidden="1" thickBot="1">
      <c r="B82" s="102"/>
      <c r="C82" s="103"/>
      <c r="D82" s="71"/>
      <c r="E82" s="71"/>
      <c r="F82" s="74"/>
      <c r="G82" s="74"/>
      <c r="H82" s="77"/>
      <c r="I82" s="81"/>
      <c r="J82" s="82"/>
      <c r="K82" s="77"/>
    </row>
    <row r="83" spans="2:11" ht="15.75" hidden="1" thickBot="1">
      <c r="B83" s="102"/>
      <c r="C83" s="103"/>
      <c r="D83" s="71"/>
      <c r="E83" s="71"/>
      <c r="F83" s="74"/>
      <c r="G83" s="74"/>
      <c r="H83" s="77"/>
      <c r="I83" s="81"/>
      <c r="J83" s="82"/>
      <c r="K83" s="77"/>
    </row>
    <row r="84" spans="2:11" ht="15.75" hidden="1" thickBot="1">
      <c r="B84" s="102"/>
      <c r="C84" s="103"/>
      <c r="D84" s="71"/>
      <c r="E84" s="71"/>
      <c r="F84" s="74"/>
      <c r="G84" s="74"/>
      <c r="H84" s="77"/>
      <c r="I84" s="81"/>
      <c r="J84" s="82"/>
      <c r="K84" s="77"/>
    </row>
    <row r="85" spans="2:11" ht="15.75" hidden="1" thickBot="1">
      <c r="B85" s="104"/>
      <c r="C85" s="105"/>
      <c r="D85" s="72"/>
      <c r="E85" s="72"/>
      <c r="F85" s="75"/>
      <c r="G85" s="75"/>
      <c r="H85" s="78"/>
      <c r="I85" s="83"/>
      <c r="J85" s="84"/>
      <c r="K85" s="78"/>
    </row>
    <row r="86" spans="2:11" ht="39" customHeight="1" thickBot="1">
      <c r="B86" s="60" t="s">
        <v>52</v>
      </c>
      <c r="C86" s="61"/>
      <c r="D86" s="14" t="s">
        <v>53</v>
      </c>
      <c r="E86" s="8"/>
      <c r="F86" s="16"/>
      <c r="G86" s="16"/>
      <c r="H86" s="39">
        <f>H87+H90+H88+H89</f>
        <v>5377.4999999999991</v>
      </c>
      <c r="I86" s="87">
        <v>0</v>
      </c>
      <c r="J86" s="88"/>
      <c r="K86" s="39">
        <v>0</v>
      </c>
    </row>
    <row r="87" spans="2:11" ht="120.75" customHeight="1" thickBot="1">
      <c r="B87" s="91" t="s">
        <v>133</v>
      </c>
      <c r="C87" s="92"/>
      <c r="D87" s="30" t="s">
        <v>54</v>
      </c>
      <c r="E87" s="31">
        <v>240</v>
      </c>
      <c r="F87" s="32" t="s">
        <v>91</v>
      </c>
      <c r="G87" s="32" t="s">
        <v>89</v>
      </c>
      <c r="H87" s="44">
        <v>15</v>
      </c>
      <c r="I87" s="56">
        <v>0</v>
      </c>
      <c r="J87" s="57"/>
      <c r="K87" s="44">
        <v>0</v>
      </c>
    </row>
    <row r="88" spans="2:11" ht="120.75" customHeight="1" thickBot="1">
      <c r="B88" s="180" t="s">
        <v>132</v>
      </c>
      <c r="C88" s="92"/>
      <c r="D88" s="35" t="s">
        <v>131</v>
      </c>
      <c r="E88" s="31">
        <v>240</v>
      </c>
      <c r="F88" s="32" t="s">
        <v>91</v>
      </c>
      <c r="G88" s="32" t="s">
        <v>89</v>
      </c>
      <c r="H88" s="44">
        <f>50-5</f>
        <v>45</v>
      </c>
      <c r="I88" s="56">
        <v>0</v>
      </c>
      <c r="J88" s="57"/>
      <c r="K88" s="44">
        <v>0</v>
      </c>
    </row>
    <row r="89" spans="2:11" ht="120.75" customHeight="1" thickBot="1">
      <c r="B89" s="91" t="s">
        <v>140</v>
      </c>
      <c r="C89" s="92"/>
      <c r="D89" s="52" t="s">
        <v>139</v>
      </c>
      <c r="E89" s="31">
        <v>240</v>
      </c>
      <c r="F89" s="32" t="s">
        <v>91</v>
      </c>
      <c r="G89" s="32" t="s">
        <v>89</v>
      </c>
      <c r="H89" s="51">
        <v>300</v>
      </c>
      <c r="I89" s="56">
        <v>0</v>
      </c>
      <c r="J89" s="57"/>
      <c r="K89" s="51">
        <v>0</v>
      </c>
    </row>
    <row r="90" spans="2:11" ht="120.75" customHeight="1" thickBot="1">
      <c r="B90" s="91" t="s">
        <v>133</v>
      </c>
      <c r="C90" s="92"/>
      <c r="D90" s="35" t="s">
        <v>138</v>
      </c>
      <c r="E90" s="31">
        <v>240</v>
      </c>
      <c r="F90" s="32" t="s">
        <v>91</v>
      </c>
      <c r="G90" s="32" t="s">
        <v>89</v>
      </c>
      <c r="H90" s="44">
        <f>4549.9+384.9+82.7</f>
        <v>5017.4999999999991</v>
      </c>
      <c r="I90" s="56">
        <v>0</v>
      </c>
      <c r="J90" s="57"/>
      <c r="K90" s="44">
        <v>0</v>
      </c>
    </row>
    <row r="91" spans="2:11" ht="15.75" hidden="1" thickBot="1">
      <c r="B91" s="102"/>
      <c r="C91" s="103"/>
      <c r="D91" s="161"/>
      <c r="E91" s="71"/>
      <c r="F91" s="74"/>
      <c r="G91" s="74"/>
      <c r="H91" s="77"/>
      <c r="I91" s="81"/>
      <c r="J91" s="82"/>
      <c r="K91" s="77"/>
    </row>
    <row r="92" spans="2:11" ht="15.75" hidden="1" thickBot="1">
      <c r="B92" s="102"/>
      <c r="C92" s="103"/>
      <c r="D92" s="161"/>
      <c r="E92" s="71"/>
      <c r="F92" s="74"/>
      <c r="G92" s="74"/>
      <c r="H92" s="77"/>
      <c r="I92" s="81"/>
      <c r="J92" s="82"/>
      <c r="K92" s="77"/>
    </row>
    <row r="93" spans="2:11" ht="15.75" hidden="1" thickBot="1">
      <c r="B93" s="102"/>
      <c r="C93" s="103"/>
      <c r="D93" s="161"/>
      <c r="E93" s="71"/>
      <c r="F93" s="74"/>
      <c r="G93" s="74"/>
      <c r="H93" s="77"/>
      <c r="I93" s="81"/>
      <c r="J93" s="82"/>
      <c r="K93" s="77"/>
    </row>
    <row r="94" spans="2:11" ht="15.75" hidden="1" thickBot="1">
      <c r="B94" s="104"/>
      <c r="C94" s="105"/>
      <c r="D94" s="162"/>
      <c r="E94" s="72"/>
      <c r="F94" s="75"/>
      <c r="G94" s="75"/>
      <c r="H94" s="78"/>
      <c r="I94" s="83"/>
      <c r="J94" s="84"/>
      <c r="K94" s="78"/>
    </row>
    <row r="95" spans="2:11" ht="48.75" customHeight="1" thickBot="1">
      <c r="B95" s="60" t="s">
        <v>55</v>
      </c>
      <c r="C95" s="61"/>
      <c r="D95" s="28" t="s">
        <v>56</v>
      </c>
      <c r="E95" s="7"/>
      <c r="F95" s="24"/>
      <c r="G95" s="24"/>
      <c r="H95" s="45">
        <f>H98+H99+H96+H97</f>
        <v>5208.3</v>
      </c>
      <c r="I95" s="87">
        <f>I98+I99</f>
        <v>0</v>
      </c>
      <c r="J95" s="88"/>
      <c r="K95" s="39">
        <f>K98+K99</f>
        <v>0</v>
      </c>
    </row>
    <row r="96" spans="2:11" ht="120" customHeight="1" thickBot="1">
      <c r="B96" s="54" t="s">
        <v>125</v>
      </c>
      <c r="C96" s="55"/>
      <c r="D96" s="12" t="s">
        <v>124</v>
      </c>
      <c r="E96" s="12">
        <v>240</v>
      </c>
      <c r="F96" s="19" t="s">
        <v>91</v>
      </c>
      <c r="G96" s="19" t="s">
        <v>86</v>
      </c>
      <c r="H96" s="46">
        <f>34.7-4.7</f>
        <v>30.000000000000004</v>
      </c>
      <c r="I96" s="56">
        <v>0</v>
      </c>
      <c r="J96" s="57"/>
      <c r="K96" s="43">
        <v>0</v>
      </c>
    </row>
    <row r="97" spans="2:11" ht="154.5" customHeight="1" thickBot="1">
      <c r="B97" s="54" t="s">
        <v>57</v>
      </c>
      <c r="C97" s="55"/>
      <c r="D97" s="12" t="s">
        <v>58</v>
      </c>
      <c r="E97" s="12">
        <v>240</v>
      </c>
      <c r="F97" s="19" t="s">
        <v>91</v>
      </c>
      <c r="G97" s="19" t="s">
        <v>86</v>
      </c>
      <c r="H97" s="46">
        <f>44.3-4</f>
        <v>40.299999999999997</v>
      </c>
      <c r="I97" s="56">
        <v>0</v>
      </c>
      <c r="J97" s="57"/>
      <c r="K97" s="43">
        <v>0</v>
      </c>
    </row>
    <row r="98" spans="2:11" ht="154.5" customHeight="1" thickBot="1">
      <c r="B98" s="54" t="s">
        <v>134</v>
      </c>
      <c r="C98" s="55"/>
      <c r="D98" s="12" t="s">
        <v>135</v>
      </c>
      <c r="E98" s="12">
        <v>240</v>
      </c>
      <c r="F98" s="19" t="s">
        <v>91</v>
      </c>
      <c r="G98" s="19" t="s">
        <v>86</v>
      </c>
      <c r="H98" s="46">
        <f>2350-650</f>
        <v>1700</v>
      </c>
      <c r="I98" s="56">
        <v>0</v>
      </c>
      <c r="J98" s="57"/>
      <c r="K98" s="43">
        <v>0</v>
      </c>
    </row>
    <row r="99" spans="2:11" ht="114" customHeight="1" thickBot="1">
      <c r="B99" s="62" t="s">
        <v>59</v>
      </c>
      <c r="C99" s="63"/>
      <c r="D99" s="12" t="s">
        <v>60</v>
      </c>
      <c r="E99" s="12">
        <v>810</v>
      </c>
      <c r="F99" s="19" t="s">
        <v>91</v>
      </c>
      <c r="G99" s="19" t="s">
        <v>86</v>
      </c>
      <c r="H99" s="46">
        <f>2250.7+226.9+1152.9-192.5</f>
        <v>3438</v>
      </c>
      <c r="I99" s="56">
        <v>0</v>
      </c>
      <c r="J99" s="57"/>
      <c r="K99" s="43">
        <v>0</v>
      </c>
    </row>
    <row r="100" spans="2:11" ht="39.75" customHeight="1" thickBot="1">
      <c r="B100" s="85" t="s">
        <v>61</v>
      </c>
      <c r="C100" s="86"/>
      <c r="D100" s="9" t="s">
        <v>62</v>
      </c>
      <c r="E100" s="11"/>
      <c r="F100" s="22"/>
      <c r="G100" s="22"/>
      <c r="H100" s="40">
        <f>H103+H105+H101</f>
        <v>87.300000000000011</v>
      </c>
      <c r="I100" s="87">
        <f>I103+I106</f>
        <v>136.69999999999999</v>
      </c>
      <c r="J100" s="88"/>
      <c r="K100" s="40">
        <f>K103+K105</f>
        <v>140</v>
      </c>
    </row>
    <row r="101" spans="2:11" ht="68.25" customHeight="1" thickBot="1">
      <c r="B101" s="85" t="s">
        <v>130</v>
      </c>
      <c r="C101" s="86"/>
      <c r="D101" s="9" t="s">
        <v>128</v>
      </c>
      <c r="E101" s="11"/>
      <c r="F101" s="22"/>
      <c r="G101" s="22"/>
      <c r="H101" s="40">
        <f>H102</f>
        <v>18</v>
      </c>
      <c r="I101" s="87">
        <f>I102</f>
        <v>0</v>
      </c>
      <c r="J101" s="88"/>
      <c r="K101" s="40">
        <f>K102</f>
        <v>0</v>
      </c>
    </row>
    <row r="102" spans="2:11" ht="159.75" customHeight="1" thickBot="1">
      <c r="B102" s="62" t="s">
        <v>129</v>
      </c>
      <c r="C102" s="63"/>
      <c r="D102" s="11" t="s">
        <v>126</v>
      </c>
      <c r="E102" s="11">
        <v>240</v>
      </c>
      <c r="F102" s="22" t="s">
        <v>127</v>
      </c>
      <c r="G102" s="22" t="s">
        <v>91</v>
      </c>
      <c r="H102" s="43">
        <v>18</v>
      </c>
      <c r="I102" s="56">
        <v>0</v>
      </c>
      <c r="J102" s="57"/>
      <c r="K102" s="43">
        <v>0</v>
      </c>
    </row>
    <row r="103" spans="2:11" ht="53.25" customHeight="1" thickBot="1">
      <c r="B103" s="85" t="s">
        <v>63</v>
      </c>
      <c r="C103" s="86"/>
      <c r="D103" s="9" t="s">
        <v>64</v>
      </c>
      <c r="E103" s="11"/>
      <c r="F103" s="22"/>
      <c r="G103" s="22"/>
      <c r="H103" s="40">
        <f>H104</f>
        <v>60.300000000000004</v>
      </c>
      <c r="I103" s="87">
        <f>I104</f>
        <v>12.7</v>
      </c>
      <c r="J103" s="88"/>
      <c r="K103" s="40">
        <f>K104</f>
        <v>16</v>
      </c>
    </row>
    <row r="104" spans="2:11" ht="164.25" customHeight="1" thickBot="1">
      <c r="B104" s="62" t="s">
        <v>65</v>
      </c>
      <c r="C104" s="63"/>
      <c r="D104" s="11" t="s">
        <v>66</v>
      </c>
      <c r="E104" s="11">
        <v>240</v>
      </c>
      <c r="F104" s="22" t="s">
        <v>86</v>
      </c>
      <c r="G104" s="22">
        <v>13</v>
      </c>
      <c r="H104" s="43">
        <f>35+1.7+23.6</f>
        <v>60.300000000000004</v>
      </c>
      <c r="I104" s="56">
        <v>12.7</v>
      </c>
      <c r="J104" s="57"/>
      <c r="K104" s="43">
        <v>16</v>
      </c>
    </row>
    <row r="105" spans="2:11" ht="57.75" customHeight="1" thickBot="1">
      <c r="B105" s="85" t="s">
        <v>67</v>
      </c>
      <c r="C105" s="86"/>
      <c r="D105" s="9" t="s">
        <v>68</v>
      </c>
      <c r="E105" s="11"/>
      <c r="F105" s="22"/>
      <c r="G105" s="22"/>
      <c r="H105" s="40">
        <f>H106</f>
        <v>9</v>
      </c>
      <c r="I105" s="87">
        <v>124</v>
      </c>
      <c r="J105" s="88"/>
      <c r="K105" s="40">
        <v>124</v>
      </c>
    </row>
    <row r="106" spans="2:11" ht="147" customHeight="1" thickBot="1">
      <c r="B106" s="62" t="s">
        <v>69</v>
      </c>
      <c r="C106" s="63"/>
      <c r="D106" s="11" t="s">
        <v>70</v>
      </c>
      <c r="E106" s="11">
        <v>310</v>
      </c>
      <c r="F106" s="22">
        <v>10</v>
      </c>
      <c r="G106" s="22" t="s">
        <v>86</v>
      </c>
      <c r="H106" s="43">
        <f>124-40.2-73.3-1.5</f>
        <v>9</v>
      </c>
      <c r="I106" s="56">
        <v>124</v>
      </c>
      <c r="J106" s="57"/>
      <c r="K106" s="43">
        <v>124</v>
      </c>
    </row>
    <row r="107" spans="2:11" ht="58.5" customHeight="1" thickBot="1">
      <c r="B107" s="85" t="s">
        <v>107</v>
      </c>
      <c r="C107" s="86"/>
      <c r="D107" s="9" t="s">
        <v>108</v>
      </c>
      <c r="E107" s="11"/>
      <c r="F107" s="22"/>
      <c r="G107" s="22"/>
      <c r="H107" s="40">
        <f>H108</f>
        <v>36595.1</v>
      </c>
      <c r="I107" s="87">
        <f>I108</f>
        <v>34040.6</v>
      </c>
      <c r="J107" s="88"/>
      <c r="K107" s="40">
        <f>K108</f>
        <v>73773.3</v>
      </c>
    </row>
    <row r="108" spans="2:11" ht="53.25" customHeight="1" thickBot="1">
      <c r="B108" s="85" t="s">
        <v>109</v>
      </c>
      <c r="C108" s="86"/>
      <c r="D108" s="9" t="s">
        <v>110</v>
      </c>
      <c r="E108" s="11"/>
      <c r="F108" s="22"/>
      <c r="G108" s="22"/>
      <c r="H108" s="40">
        <f>H110+H109</f>
        <v>36595.1</v>
      </c>
      <c r="I108" s="87">
        <f>I110</f>
        <v>34040.6</v>
      </c>
      <c r="J108" s="88"/>
      <c r="K108" s="40">
        <f>K110</f>
        <v>73773.3</v>
      </c>
    </row>
    <row r="109" spans="2:11" ht="161.25" customHeight="1" thickBot="1">
      <c r="B109" s="62" t="s">
        <v>123</v>
      </c>
      <c r="C109" s="63"/>
      <c r="D109" s="11" t="s">
        <v>122</v>
      </c>
      <c r="E109" s="11">
        <v>240</v>
      </c>
      <c r="F109" s="22" t="s">
        <v>91</v>
      </c>
      <c r="G109" s="22" t="s">
        <v>86</v>
      </c>
      <c r="H109" s="43">
        <f>32+28</f>
        <v>60</v>
      </c>
      <c r="I109" s="56">
        <v>0</v>
      </c>
      <c r="J109" s="57"/>
      <c r="K109" s="43">
        <v>0</v>
      </c>
    </row>
    <row r="110" spans="2:11" ht="143.25" customHeight="1" thickBot="1">
      <c r="B110" s="62" t="s">
        <v>118</v>
      </c>
      <c r="C110" s="63"/>
      <c r="D110" s="11" t="s">
        <v>111</v>
      </c>
      <c r="E110" s="11">
        <v>410</v>
      </c>
      <c r="F110" s="22" t="s">
        <v>91</v>
      </c>
      <c r="G110" s="22" t="s">
        <v>86</v>
      </c>
      <c r="H110" s="43">
        <f>26106.6+17661.4+1248-8479.3-599.2+597.6</f>
        <v>36535.1</v>
      </c>
      <c r="I110" s="56">
        <v>34040.6</v>
      </c>
      <c r="J110" s="57"/>
      <c r="K110" s="43">
        <v>73773.3</v>
      </c>
    </row>
    <row r="111" spans="2:11" ht="43.5" customHeight="1" thickBot="1">
      <c r="B111" s="85" t="s">
        <v>71</v>
      </c>
      <c r="C111" s="86"/>
      <c r="D111" s="9" t="s">
        <v>72</v>
      </c>
      <c r="E111" s="9"/>
      <c r="F111" s="20"/>
      <c r="G111" s="20"/>
      <c r="H111" s="40">
        <f>H112+H114</f>
        <v>397.1</v>
      </c>
      <c r="I111" s="87">
        <f>I112+I114</f>
        <v>552.9</v>
      </c>
      <c r="J111" s="88"/>
      <c r="K111" s="40">
        <f>K112+K114</f>
        <v>777.59999999999991</v>
      </c>
    </row>
    <row r="112" spans="2:11" ht="33.75" customHeight="1" thickBot="1">
      <c r="B112" s="85" t="s">
        <v>73</v>
      </c>
      <c r="C112" s="86"/>
      <c r="D112" s="9" t="s">
        <v>74</v>
      </c>
      <c r="E112" s="9"/>
      <c r="F112" s="20"/>
      <c r="G112" s="20"/>
      <c r="H112" s="40">
        <v>42.5</v>
      </c>
      <c r="I112" s="87">
        <v>10</v>
      </c>
      <c r="J112" s="88"/>
      <c r="K112" s="40">
        <v>10</v>
      </c>
    </row>
    <row r="113" spans="2:11" ht="87" customHeight="1" thickBot="1">
      <c r="B113" s="89" t="s">
        <v>75</v>
      </c>
      <c r="C113" s="90"/>
      <c r="D113" s="11" t="s">
        <v>76</v>
      </c>
      <c r="E113" s="11">
        <v>870</v>
      </c>
      <c r="F113" s="22" t="s">
        <v>86</v>
      </c>
      <c r="G113" s="22">
        <v>11</v>
      </c>
      <c r="H113" s="43">
        <v>42.5</v>
      </c>
      <c r="I113" s="56">
        <v>10</v>
      </c>
      <c r="J113" s="57"/>
      <c r="K113" s="43">
        <v>10</v>
      </c>
    </row>
    <row r="114" spans="2:11" ht="29.25" customHeight="1" thickBot="1">
      <c r="B114" s="58" t="s">
        <v>77</v>
      </c>
      <c r="C114" s="59"/>
      <c r="D114" s="9" t="s">
        <v>78</v>
      </c>
      <c r="E114" s="9"/>
      <c r="F114" s="20"/>
      <c r="G114" s="20"/>
      <c r="H114" s="47">
        <f>+H115+H120+H125+H128+H129+H130+H127+H126</f>
        <v>354.6</v>
      </c>
      <c r="I114" s="95">
        <f>I115+I120+I125+I130+T129+I127</f>
        <v>542.9</v>
      </c>
      <c r="J114" s="96"/>
      <c r="K114" s="47">
        <f>K115+K120+K125+K130+K127</f>
        <v>767.59999999999991</v>
      </c>
    </row>
    <row r="115" spans="2:11" ht="100.5" customHeight="1" thickBot="1">
      <c r="B115" s="64" t="s">
        <v>79</v>
      </c>
      <c r="C115" s="65"/>
      <c r="D115" s="70" t="s">
        <v>80</v>
      </c>
      <c r="E115" s="70">
        <v>120</v>
      </c>
      <c r="F115" s="73" t="s">
        <v>92</v>
      </c>
      <c r="G115" s="73" t="s">
        <v>89</v>
      </c>
      <c r="H115" s="76">
        <f>134.6-5.2</f>
        <v>129.4</v>
      </c>
      <c r="I115" s="79">
        <v>155</v>
      </c>
      <c r="J115" s="80"/>
      <c r="K115" s="158">
        <v>169.1</v>
      </c>
    </row>
    <row r="116" spans="2:11" ht="15.75" hidden="1" thickBot="1">
      <c r="B116" s="66"/>
      <c r="C116" s="67"/>
      <c r="D116" s="71"/>
      <c r="E116" s="71"/>
      <c r="F116" s="74"/>
      <c r="G116" s="74"/>
      <c r="H116" s="77"/>
      <c r="I116" s="81"/>
      <c r="J116" s="82"/>
      <c r="K116" s="159"/>
    </row>
    <row r="117" spans="2:11" ht="15.75" hidden="1" thickBot="1">
      <c r="B117" s="66"/>
      <c r="C117" s="67"/>
      <c r="D117" s="71"/>
      <c r="E117" s="71"/>
      <c r="F117" s="74"/>
      <c r="G117" s="74"/>
      <c r="H117" s="77"/>
      <c r="I117" s="81"/>
      <c r="J117" s="82"/>
      <c r="K117" s="159"/>
    </row>
    <row r="118" spans="2:11" ht="15.75" hidden="1" thickBot="1">
      <c r="B118" s="66"/>
      <c r="C118" s="67"/>
      <c r="D118" s="71"/>
      <c r="E118" s="71"/>
      <c r="F118" s="74"/>
      <c r="G118" s="74"/>
      <c r="H118" s="77"/>
      <c r="I118" s="81"/>
      <c r="J118" s="82"/>
      <c r="K118" s="159"/>
    </row>
    <row r="119" spans="2:11" ht="15.75" hidden="1" thickBot="1">
      <c r="B119" s="68"/>
      <c r="C119" s="69"/>
      <c r="D119" s="72"/>
      <c r="E119" s="72"/>
      <c r="F119" s="75"/>
      <c r="G119" s="75"/>
      <c r="H119" s="78"/>
      <c r="I119" s="83"/>
      <c r="J119" s="84"/>
      <c r="K119" s="160"/>
    </row>
    <row r="120" spans="2:11" ht="93" customHeight="1" thickBot="1">
      <c r="B120" s="64" t="s">
        <v>81</v>
      </c>
      <c r="C120" s="65"/>
      <c r="D120" s="70" t="s">
        <v>80</v>
      </c>
      <c r="E120" s="70">
        <v>240</v>
      </c>
      <c r="F120" s="73" t="s">
        <v>92</v>
      </c>
      <c r="G120" s="73" t="s">
        <v>89</v>
      </c>
      <c r="H120" s="76">
        <f>10+5.2</f>
        <v>15.2</v>
      </c>
      <c r="I120" s="79">
        <v>0</v>
      </c>
      <c r="J120" s="80"/>
      <c r="K120" s="76">
        <v>0</v>
      </c>
    </row>
    <row r="121" spans="2:11" ht="15.75" hidden="1" thickBot="1">
      <c r="B121" s="66"/>
      <c r="C121" s="67"/>
      <c r="D121" s="71"/>
      <c r="E121" s="71"/>
      <c r="F121" s="74"/>
      <c r="G121" s="74"/>
      <c r="H121" s="77"/>
      <c r="I121" s="81"/>
      <c r="J121" s="82"/>
      <c r="K121" s="77"/>
    </row>
    <row r="122" spans="2:11" ht="15.75" hidden="1" thickBot="1">
      <c r="B122" s="66"/>
      <c r="C122" s="67"/>
      <c r="D122" s="71"/>
      <c r="E122" s="71"/>
      <c r="F122" s="74"/>
      <c r="G122" s="74"/>
      <c r="H122" s="77"/>
      <c r="I122" s="81"/>
      <c r="J122" s="82"/>
      <c r="K122" s="77"/>
    </row>
    <row r="123" spans="2:11" ht="15.75" hidden="1" thickBot="1">
      <c r="B123" s="66"/>
      <c r="C123" s="67"/>
      <c r="D123" s="71"/>
      <c r="E123" s="71"/>
      <c r="F123" s="74"/>
      <c r="G123" s="74"/>
      <c r="H123" s="77"/>
      <c r="I123" s="81"/>
      <c r="J123" s="82"/>
      <c r="K123" s="77"/>
    </row>
    <row r="124" spans="2:11" ht="15.75" hidden="1" thickBot="1">
      <c r="B124" s="68"/>
      <c r="C124" s="69"/>
      <c r="D124" s="72"/>
      <c r="E124" s="72"/>
      <c r="F124" s="75"/>
      <c r="G124" s="75"/>
      <c r="H124" s="78"/>
      <c r="I124" s="83"/>
      <c r="J124" s="84"/>
      <c r="K124" s="78"/>
    </row>
    <row r="125" spans="2:11" ht="150" customHeight="1" thickBot="1">
      <c r="B125" s="62" t="s">
        <v>82</v>
      </c>
      <c r="C125" s="63"/>
      <c r="D125" s="6" t="s">
        <v>83</v>
      </c>
      <c r="E125" s="7">
        <v>240</v>
      </c>
      <c r="F125" s="24" t="s">
        <v>86</v>
      </c>
      <c r="G125" s="24" t="s">
        <v>86</v>
      </c>
      <c r="H125" s="48">
        <v>0.2</v>
      </c>
      <c r="I125" s="56">
        <v>0.2</v>
      </c>
      <c r="J125" s="57"/>
      <c r="K125" s="48">
        <v>0.2</v>
      </c>
    </row>
    <row r="126" spans="2:11" ht="106.5" customHeight="1" thickBot="1">
      <c r="B126" s="54" t="s">
        <v>142</v>
      </c>
      <c r="C126" s="55"/>
      <c r="D126" s="11" t="s">
        <v>141</v>
      </c>
      <c r="E126" s="11">
        <v>830</v>
      </c>
      <c r="F126" s="22" t="s">
        <v>86</v>
      </c>
      <c r="G126" s="22">
        <v>13</v>
      </c>
      <c r="H126" s="53">
        <v>70</v>
      </c>
      <c r="I126" s="56">
        <v>0</v>
      </c>
      <c r="J126" s="57"/>
      <c r="K126" s="53">
        <v>0</v>
      </c>
    </row>
    <row r="127" spans="2:11" ht="69.75" customHeight="1" thickBot="1">
      <c r="B127" s="54" t="s">
        <v>84</v>
      </c>
      <c r="C127" s="55"/>
      <c r="D127" s="11" t="s">
        <v>85</v>
      </c>
      <c r="E127" s="11">
        <v>880</v>
      </c>
      <c r="F127" s="22" t="s">
        <v>86</v>
      </c>
      <c r="G127" s="22">
        <v>13</v>
      </c>
      <c r="H127" s="43">
        <v>0</v>
      </c>
      <c r="I127" s="56">
        <v>306.10000000000002</v>
      </c>
      <c r="J127" s="57"/>
      <c r="K127" s="43">
        <v>598.29999999999995</v>
      </c>
    </row>
    <row r="128" spans="2:11" ht="95.25" customHeight="1" thickBot="1">
      <c r="B128" s="62" t="s">
        <v>115</v>
      </c>
      <c r="C128" s="63"/>
      <c r="D128" s="11" t="s">
        <v>101</v>
      </c>
      <c r="E128" s="11">
        <v>240</v>
      </c>
      <c r="F128" s="22" t="s">
        <v>87</v>
      </c>
      <c r="G128" s="22" t="s">
        <v>100</v>
      </c>
      <c r="H128" s="43">
        <f>19-9</f>
        <v>10</v>
      </c>
      <c r="I128" s="56">
        <v>0</v>
      </c>
      <c r="J128" s="57"/>
      <c r="K128" s="43">
        <v>0</v>
      </c>
    </row>
    <row r="129" spans="2:11" ht="156.75" customHeight="1" thickBot="1">
      <c r="B129" s="156" t="s">
        <v>116</v>
      </c>
      <c r="C129" s="157"/>
      <c r="D129" s="11" t="s">
        <v>106</v>
      </c>
      <c r="E129" s="11">
        <v>540</v>
      </c>
      <c r="F129" s="22" t="s">
        <v>86</v>
      </c>
      <c r="G129" s="22" t="s">
        <v>105</v>
      </c>
      <c r="H129" s="43">
        <v>129.30000000000001</v>
      </c>
      <c r="I129" s="56">
        <v>0</v>
      </c>
      <c r="J129" s="57"/>
      <c r="K129" s="43">
        <v>0</v>
      </c>
    </row>
    <row r="130" spans="2:11" ht="68.25" customHeight="1" thickBot="1">
      <c r="B130" s="156" t="s">
        <v>112</v>
      </c>
      <c r="C130" s="157"/>
      <c r="D130" s="11" t="s">
        <v>113</v>
      </c>
      <c r="E130" s="11">
        <v>730</v>
      </c>
      <c r="F130" s="22" t="s">
        <v>114</v>
      </c>
      <c r="G130" s="22" t="s">
        <v>86</v>
      </c>
      <c r="H130" s="43">
        <v>0.5</v>
      </c>
      <c r="I130" s="56">
        <v>81.599999999999994</v>
      </c>
      <c r="J130" s="57"/>
      <c r="K130" s="43">
        <v>0</v>
      </c>
    </row>
  </sheetData>
  <mergeCells count="214">
    <mergeCell ref="B89:C89"/>
    <mergeCell ref="I89:J89"/>
    <mergeCell ref="B88:C88"/>
    <mergeCell ref="I88:J88"/>
    <mergeCell ref="H2:K2"/>
    <mergeCell ref="D3:K3"/>
    <mergeCell ref="D4:K4"/>
    <mergeCell ref="C5:K5"/>
    <mergeCell ref="C6:K6"/>
    <mergeCell ref="I22:J23"/>
    <mergeCell ref="G26:G31"/>
    <mergeCell ref="H26:H31"/>
    <mergeCell ref="I26:J31"/>
    <mergeCell ref="K22:K23"/>
    <mergeCell ref="H20:H21"/>
    <mergeCell ref="B20:C21"/>
    <mergeCell ref="D20:D21"/>
    <mergeCell ref="E20:E21"/>
    <mergeCell ref="F20:F21"/>
    <mergeCell ref="G20:G21"/>
    <mergeCell ref="I20:J21"/>
    <mergeCell ref="B22:C23"/>
    <mergeCell ref="K32:K37"/>
    <mergeCell ref="B38:C38"/>
    <mergeCell ref="B109:C109"/>
    <mergeCell ref="I109:J109"/>
    <mergeCell ref="H8:K8"/>
    <mergeCell ref="C10:P10"/>
    <mergeCell ref="F65:F72"/>
    <mergeCell ref="G65:G72"/>
    <mergeCell ref="H65:H72"/>
    <mergeCell ref="I65:J72"/>
    <mergeCell ref="K65:K72"/>
    <mergeCell ref="I51:J51"/>
    <mergeCell ref="B52:C52"/>
    <mergeCell ref="I52:J52"/>
    <mergeCell ref="B53:C53"/>
    <mergeCell ref="I53:J53"/>
    <mergeCell ref="B49:C49"/>
    <mergeCell ref="C11:P11"/>
    <mergeCell ref="B24:C24"/>
    <mergeCell ref="I24:J24"/>
    <mergeCell ref="I19:K19"/>
    <mergeCell ref="D22:D23"/>
    <mergeCell ref="E22:E23"/>
    <mergeCell ref="F22:F23"/>
    <mergeCell ref="G22:G23"/>
    <mergeCell ref="H22:H23"/>
    <mergeCell ref="B129:C129"/>
    <mergeCell ref="I129:J129"/>
    <mergeCell ref="C12:P12"/>
    <mergeCell ref="B14:K14"/>
    <mergeCell ref="B15:K15"/>
    <mergeCell ref="K26:K31"/>
    <mergeCell ref="D40:D44"/>
    <mergeCell ref="E40:E44"/>
    <mergeCell ref="F40:F44"/>
    <mergeCell ref="G40:G44"/>
    <mergeCell ref="H40:H44"/>
    <mergeCell ref="K40:K44"/>
    <mergeCell ref="I40:J44"/>
    <mergeCell ref="K20:K21"/>
    <mergeCell ref="B16:K16"/>
    <mergeCell ref="B17:K17"/>
    <mergeCell ref="B97:C97"/>
    <mergeCell ref="K120:K124"/>
    <mergeCell ref="K47:K48"/>
    <mergeCell ref="B51:C51"/>
    <mergeCell ref="I54:J62"/>
    <mergeCell ref="K54:K62"/>
    <mergeCell ref="I97:J97"/>
    <mergeCell ref="F26:F31"/>
    <mergeCell ref="B130:C130"/>
    <mergeCell ref="I130:J130"/>
    <mergeCell ref="K91:K94"/>
    <mergeCell ref="D115:D119"/>
    <mergeCell ref="E115:E119"/>
    <mergeCell ref="F115:F119"/>
    <mergeCell ref="G115:G119"/>
    <mergeCell ref="H115:H119"/>
    <mergeCell ref="I115:J119"/>
    <mergeCell ref="K115:K119"/>
    <mergeCell ref="B95:C95"/>
    <mergeCell ref="I95:J95"/>
    <mergeCell ref="B91:C94"/>
    <mergeCell ref="I108:J108"/>
    <mergeCell ref="B110:C110"/>
    <mergeCell ref="I110:J110"/>
    <mergeCell ref="B128:C128"/>
    <mergeCell ref="I128:J128"/>
    <mergeCell ref="D91:D94"/>
    <mergeCell ref="E91:E94"/>
    <mergeCell ref="F91:F94"/>
    <mergeCell ref="G91:G94"/>
    <mergeCell ref="B127:C127"/>
    <mergeCell ref="I127:J127"/>
    <mergeCell ref="I91:J94"/>
    <mergeCell ref="B90:C90"/>
    <mergeCell ref="B45:C45"/>
    <mergeCell ref="I45:J45"/>
    <mergeCell ref="B46:C46"/>
    <mergeCell ref="I46:J46"/>
    <mergeCell ref="B47:C48"/>
    <mergeCell ref="I87:J87"/>
    <mergeCell ref="I49:J49"/>
    <mergeCell ref="B50:C50"/>
    <mergeCell ref="B73:C73"/>
    <mergeCell ref="I73:J73"/>
    <mergeCell ref="I50:J50"/>
    <mergeCell ref="B63:C63"/>
    <mergeCell ref="I63:J63"/>
    <mergeCell ref="B64:C64"/>
    <mergeCell ref="I64:J64"/>
    <mergeCell ref="B54:C62"/>
    <mergeCell ref="D54:D62"/>
    <mergeCell ref="E54:E62"/>
    <mergeCell ref="F54:F62"/>
    <mergeCell ref="G54:G62"/>
    <mergeCell ref="H54:H62"/>
    <mergeCell ref="D65:D72"/>
    <mergeCell ref="I38:J38"/>
    <mergeCell ref="B40:C44"/>
    <mergeCell ref="I32:J37"/>
    <mergeCell ref="H32:H37"/>
    <mergeCell ref="D47:D48"/>
    <mergeCell ref="E47:E48"/>
    <mergeCell ref="B25:C25"/>
    <mergeCell ref="I25:J25"/>
    <mergeCell ref="B26:C31"/>
    <mergeCell ref="D26:D31"/>
    <mergeCell ref="E26:E31"/>
    <mergeCell ref="F47:F48"/>
    <mergeCell ref="G47:G48"/>
    <mergeCell ref="H47:H48"/>
    <mergeCell ref="I47:J48"/>
    <mergeCell ref="B32:C37"/>
    <mergeCell ref="D32:D37"/>
    <mergeCell ref="E32:E37"/>
    <mergeCell ref="F32:F37"/>
    <mergeCell ref="G32:G37"/>
    <mergeCell ref="B39:C39"/>
    <mergeCell ref="I39:J39"/>
    <mergeCell ref="B112:C112"/>
    <mergeCell ref="I112:J112"/>
    <mergeCell ref="E65:E72"/>
    <mergeCell ref="K76:K78"/>
    <mergeCell ref="B79:C85"/>
    <mergeCell ref="D79:D85"/>
    <mergeCell ref="E79:E85"/>
    <mergeCell ref="F79:F85"/>
    <mergeCell ref="G79:G85"/>
    <mergeCell ref="H79:H85"/>
    <mergeCell ref="B76:C78"/>
    <mergeCell ref="D76:D78"/>
    <mergeCell ref="E76:E78"/>
    <mergeCell ref="F76:F78"/>
    <mergeCell ref="G76:G78"/>
    <mergeCell ref="H76:H78"/>
    <mergeCell ref="I76:J78"/>
    <mergeCell ref="K79:K85"/>
    <mergeCell ref="I79:J85"/>
    <mergeCell ref="B74:C74"/>
    <mergeCell ref="I74:J74"/>
    <mergeCell ref="B75:C75"/>
    <mergeCell ref="I75:J75"/>
    <mergeCell ref="B65:C72"/>
    <mergeCell ref="I86:J86"/>
    <mergeCell ref="H91:H94"/>
    <mergeCell ref="H1:K1"/>
    <mergeCell ref="J9:K9"/>
    <mergeCell ref="I114:J114"/>
    <mergeCell ref="B111:C111"/>
    <mergeCell ref="I111:J111"/>
    <mergeCell ref="B100:C100"/>
    <mergeCell ref="I100:J100"/>
    <mergeCell ref="B103:C103"/>
    <mergeCell ref="I103:J103"/>
    <mergeCell ref="B98:C98"/>
    <mergeCell ref="I98:J98"/>
    <mergeCell ref="B99:C99"/>
    <mergeCell ref="I99:J99"/>
    <mergeCell ref="B104:C104"/>
    <mergeCell ref="I104:J104"/>
    <mergeCell ref="B107:C107"/>
    <mergeCell ref="I107:J107"/>
    <mergeCell ref="B108:C108"/>
    <mergeCell ref="B105:C105"/>
    <mergeCell ref="I105:J105"/>
    <mergeCell ref="B106:C106"/>
    <mergeCell ref="I106:J106"/>
    <mergeCell ref="B126:C126"/>
    <mergeCell ref="I126:J126"/>
    <mergeCell ref="B114:C114"/>
    <mergeCell ref="B86:C86"/>
    <mergeCell ref="B125:C125"/>
    <mergeCell ref="I125:J125"/>
    <mergeCell ref="B120:C124"/>
    <mergeCell ref="B115:C119"/>
    <mergeCell ref="D120:D124"/>
    <mergeCell ref="E120:E124"/>
    <mergeCell ref="F120:F124"/>
    <mergeCell ref="G120:G124"/>
    <mergeCell ref="H120:H124"/>
    <mergeCell ref="I120:J124"/>
    <mergeCell ref="B96:C96"/>
    <mergeCell ref="I96:J96"/>
    <mergeCell ref="B101:C101"/>
    <mergeCell ref="I101:J101"/>
    <mergeCell ref="B102:C102"/>
    <mergeCell ref="I102:J102"/>
    <mergeCell ref="I90:J90"/>
    <mergeCell ref="B113:C113"/>
    <mergeCell ref="I113:J113"/>
    <mergeCell ref="B87:C87"/>
  </mergeCells>
  <pageMargins left="0.7" right="0.7" top="0.75" bottom="0.75" header="0.3" footer="0.3"/>
  <pageSetup paperSize="9" scale="61" orientation="portrait" r:id="rId1"/>
  <rowBreaks count="1" manualBreakCount="1">
    <brk id="108" max="14"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Лист1!_GoBack</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2022-10-05T13:43:02Z</dcterms:created>
  <dcterms:modified xsi:type="dcterms:W3CDTF">2024-12-27T15:58:50Z</dcterms:modified>
</cp:coreProperties>
</file>