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93" i="1"/>
  <c r="G100"/>
  <c r="G88"/>
  <c r="G45"/>
  <c r="G26"/>
  <c r="G94" l="1"/>
  <c r="G110"/>
  <c r="G116"/>
  <c r="G62"/>
  <c r="G54"/>
  <c r="G28"/>
  <c r="G47"/>
  <c r="G98" l="1"/>
  <c r="G86"/>
  <c r="G68"/>
  <c r="G39"/>
  <c r="I39"/>
  <c r="H39"/>
  <c r="G91"/>
  <c r="G79"/>
  <c r="G81"/>
  <c r="G87" l="1"/>
  <c r="G90"/>
  <c r="G92" l="1"/>
  <c r="G89" s="1"/>
  <c r="H28"/>
  <c r="I103" l="1"/>
  <c r="I101" s="1"/>
  <c r="H103"/>
  <c r="H101"/>
  <c r="G101"/>
  <c r="G77"/>
  <c r="I26"/>
  <c r="H26"/>
  <c r="G83"/>
  <c r="G85" l="1"/>
  <c r="I52" l="1"/>
  <c r="I50" s="1"/>
  <c r="H110" l="1"/>
  <c r="H108" s="1"/>
  <c r="G84"/>
  <c r="I85" l="1"/>
  <c r="I89"/>
  <c r="H89"/>
  <c r="H120"/>
  <c r="H118" s="1"/>
  <c r="G120"/>
  <c r="G118" s="1"/>
  <c r="I110" l="1"/>
  <c r="I93" l="1"/>
  <c r="I84" s="1"/>
  <c r="H93"/>
  <c r="H85"/>
  <c r="G32" l="1"/>
  <c r="H106"/>
  <c r="I25"/>
  <c r="H52"/>
  <c r="H50" s="1"/>
  <c r="H25"/>
  <c r="I108"/>
  <c r="I106" s="1"/>
  <c r="I77"/>
  <c r="I75" s="1"/>
  <c r="H77"/>
  <c r="H75" s="1"/>
  <c r="I82"/>
  <c r="H82"/>
  <c r="G82"/>
  <c r="G52"/>
  <c r="G50" s="1"/>
  <c r="G25"/>
  <c r="G23" s="1"/>
  <c r="G114"/>
  <c r="G112" s="1"/>
  <c r="G75"/>
  <c r="G67"/>
  <c r="G65" s="1"/>
  <c r="H84" l="1"/>
  <c r="H23"/>
  <c r="I23"/>
  <c r="I21" s="1"/>
  <c r="G108"/>
  <c r="G106" s="1"/>
  <c r="G21" s="1"/>
  <c r="H21" l="1"/>
</calcChain>
</file>

<file path=xl/sharedStrings.xml><?xml version="1.0" encoding="utf-8"?>
<sst xmlns="http://schemas.openxmlformats.org/spreadsheetml/2006/main" count="206" uniqueCount="122">
  <si>
    <t>Наименование</t>
  </si>
  <si>
    <t>Рз</t>
  </si>
  <si>
    <t>ПР</t>
  </si>
  <si>
    <t>ЦСР</t>
  </si>
  <si>
    <t>ВР</t>
  </si>
  <si>
    <t>2024 год</t>
  </si>
  <si>
    <t>ВСЕГО</t>
  </si>
  <si>
    <t>Общегосударственные вопросы</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</si>
  <si>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</si>
  <si>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</si>
  <si>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</si>
  <si>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</si>
  <si>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</si>
  <si>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</si>
  <si>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</si>
  <si>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</si>
  <si>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</si>
  <si>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</si>
  <si>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</si>
  <si>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</si>
  <si>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</si>
  <si>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</si>
  <si>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</si>
  <si>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</si>
  <si>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</si>
  <si>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</si>
  <si>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</si>
  <si>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</si>
  <si>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</si>
  <si>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</si>
  <si>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</si>
  <si>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</si>
  <si>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</si>
  <si>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</si>
  <si>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</si>
  <si>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</si>
  <si>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</si>
  <si>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</si>
  <si>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</si>
  <si>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</si>
  <si>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</si>
  <si>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</si>
  <si>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</si>
  <si>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</si>
  <si>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</si>
  <si>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</si>
  <si>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</si>
  <si>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</si>
  <si>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</si>
  <si>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</si>
  <si>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</si>
  <si>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</si>
  <si>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</si>
  <si>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</si>
  <si>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</si>
  <si>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</si>
  <si>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</si>
  <si>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</si>
  <si>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</si>
  <si>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</si>
  <si>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</si>
  <si>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</si>
  <si>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</si>
  <si>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</si>
  <si>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</si>
  <si>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</si>
  <si>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</si>
  <si>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</si>
  <si>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</si>
  <si>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</si>
  <si>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</si>
  <si>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</si>
  <si>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</si>
  <si>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</si>
  <si>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</si>
  <si>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</si>
  <si>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</si>
  <si>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</si>
  <si>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</si>
  <si>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</si>
  <si>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</si>
  <si>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</si>
  <si>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</si>
  <si>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2025 год</t>
  </si>
  <si>
    <t xml:space="preserve">Обеспечение деятельности финансовых, налоговых и таможенных органов  и органов финансового (финансово- бюджетного) надзора </t>
  </si>
  <si>
    <t>06</t>
  </si>
  <si>
    <t>99 9 00 85010</t>
  </si>
  <si>
    <t>Красносулинского района на 2024 год и на плановый 2025 и 2026 годов"</t>
  </si>
  <si>
    <t>расходов бюджетов на 2024 год и на плановый период 2025 и 2026 годов</t>
  </si>
  <si>
    <t>2026 год</t>
  </si>
  <si>
    <t>07 1 00 S3160</t>
  </si>
  <si>
    <t>13</t>
  </si>
  <si>
    <t>Обслуживание государственного (муниципального) внутреннего долга</t>
  </si>
  <si>
    <t>Обслуживание государственного (муниципального) долга</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</si>
  <si>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</si>
  <si>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</si>
  <si>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</si>
  <si>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</si>
  <si>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</si>
  <si>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</si>
  <si>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</si>
  <si>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</si>
  <si>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</si>
  <si>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</si>
  <si>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</si>
  <si>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07</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</si>
  <si>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</si>
  <si>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Образование</t>
  </si>
  <si>
    <t>Профессиональная подготовка, переподготовка и повышение квалификации</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</si>
  <si>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</si>
  <si>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</si>
  <si>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</si>
  <si>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</si>
  <si>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</si>
  <si>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Функционирование Правительства Российской Федерации, высших исполнительных органов  субъектов Российской Федерации, местных администраций</t>
  </si>
  <si>
    <t>05 2 00 71380</t>
  </si>
  <si>
    <t>Расходы за счет средств резервного фонда Правительства Ростовской области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хозяйство"(Прочая закупка товаров, работ и услуг для обеспечения государственных (муниципальных) нужд)</t>
  </si>
  <si>
    <t>05 2 00 71180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</si>
  <si>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</si>
  <si>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</si>
  <si>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от  26.12.2024 №171 "О внесении изменений в решение Собрания депутатов</t>
  </si>
  <si>
    <t>к  решению Собрания депутатов Углеродовского городского поселения</t>
  </si>
</sst>
</file>

<file path=xl/styles.xml><?xml version="1.0" encoding="utf-8"?>
<styleSheet xmlns="http://schemas.openxmlformats.org/spreadsheetml/2006/main">
  <numFmts count="2">
    <numFmt numFmtId="164" formatCode="0.0"/>
    <numFmt numFmtId="165" formatCode="#,##0.0"/>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rgb="FFFFFFFF"/>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0">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0" xfId="0" applyFont="1"/>
    <xf numFmtId="49" fontId="6" fillId="0" borderId="7" xfId="0" applyNumberFormat="1" applyFont="1" applyBorder="1" applyAlignment="1">
      <alignment horizontal="center" wrapText="1"/>
    </xf>
    <xf numFmtId="0" fontId="6" fillId="0" borderId="7" xfId="0" applyFont="1" applyBorder="1" applyAlignment="1">
      <alignment horizontal="center" wrapText="1"/>
    </xf>
    <xf numFmtId="164" fontId="6" fillId="0" borderId="7" xfId="0" applyNumberFormat="1" applyFont="1" applyBorder="1" applyAlignment="1">
      <alignment horizontal="center" wrapText="1"/>
    </xf>
    <xf numFmtId="0" fontId="6" fillId="0" borderId="3" xfId="0" applyFont="1" applyBorder="1" applyAlignment="1">
      <alignment vertical="top" wrapText="1"/>
    </xf>
    <xf numFmtId="0" fontId="6" fillId="0" borderId="6" xfId="0" applyNumberFormat="1" applyFont="1" applyBorder="1" applyAlignment="1">
      <alignment vertical="top" wrapText="1"/>
    </xf>
    <xf numFmtId="0" fontId="6" fillId="0" borderId="3" xfId="0" applyFont="1" applyBorder="1" applyAlignment="1">
      <alignment wrapText="1"/>
    </xf>
    <xf numFmtId="0" fontId="6" fillId="0" borderId="3" xfId="0" applyFont="1" applyBorder="1" applyAlignment="1">
      <alignment wrapText="1"/>
    </xf>
    <xf numFmtId="0" fontId="5" fillId="0" borderId="3" xfId="0" applyFont="1" applyBorder="1" applyAlignment="1">
      <alignment vertical="top" wrapText="1"/>
    </xf>
    <xf numFmtId="0" fontId="0" fillId="0" borderId="0" xfId="0" applyAlignment="1">
      <alignment horizontal="center"/>
    </xf>
    <xf numFmtId="0" fontId="6" fillId="0" borderId="3" xfId="0" applyFont="1" applyBorder="1" applyAlignment="1">
      <alignment vertical="top" wrapText="1"/>
    </xf>
    <xf numFmtId="164" fontId="5" fillId="0" borderId="4" xfId="0" applyNumberFormat="1" applyFont="1" applyBorder="1" applyAlignment="1">
      <alignment horizontal="center" wrapText="1"/>
    </xf>
    <xf numFmtId="164" fontId="6" fillId="0" borderId="5" xfId="0" applyNumberFormat="1" applyFont="1" applyBorder="1" applyAlignment="1">
      <alignment horizontal="left" wrapText="1"/>
    </xf>
    <xf numFmtId="4" fontId="10" fillId="0" borderId="12" xfId="0" applyNumberFormat="1" applyFont="1" applyBorder="1" applyAlignment="1" applyProtection="1">
      <alignment horizontal="center" wrapText="1"/>
    </xf>
    <xf numFmtId="0" fontId="6" fillId="0" borderId="3" xfId="0" applyFont="1" applyBorder="1" applyAlignment="1">
      <alignment vertical="top" wrapText="1"/>
    </xf>
    <xf numFmtId="0" fontId="6" fillId="0" borderId="3" xfId="0" applyFont="1" applyBorder="1" applyAlignment="1">
      <alignment wrapText="1"/>
    </xf>
    <xf numFmtId="0" fontId="0" fillId="0" borderId="0" xfId="0" applyAlignment="1">
      <alignment horizontal="center"/>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165" fontId="6" fillId="0" borderId="2" xfId="0" applyNumberFormat="1" applyFont="1" applyBorder="1" applyAlignment="1">
      <alignment horizontal="center" wrapText="1"/>
    </xf>
    <xf numFmtId="165"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5" fillId="0" borderId="0" xfId="0" applyFont="1" applyAlignment="1">
      <alignment horizontal="right"/>
    </xf>
    <xf numFmtId="0" fontId="6" fillId="0" borderId="0" xfId="0" applyFont="1" applyAlignment="1">
      <alignment horizontal="right"/>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164" fontId="4" fillId="0" borderId="2" xfId="0" applyNumberFormat="1" applyFont="1" applyBorder="1" applyAlignment="1">
      <alignment horizontal="center" wrapText="1"/>
    </xf>
    <xf numFmtId="164" fontId="4" fillId="0" borderId="3" xfId="0" applyNumberFormat="1" applyFont="1" applyBorder="1" applyAlignment="1">
      <alignment horizontal="center" wrapText="1"/>
    </xf>
    <xf numFmtId="164" fontId="4" fillId="0" borderId="2" xfId="0" applyNumberFormat="1" applyFont="1" applyBorder="1" applyAlignment="1">
      <alignment horizontal="justify" wrapText="1"/>
    </xf>
    <xf numFmtId="164" fontId="4" fillId="0" borderId="3" xfId="0" applyNumberFormat="1" applyFont="1" applyBorder="1" applyAlignment="1">
      <alignment horizontal="justify"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1" fillId="0" borderId="2" xfId="0" applyFont="1" applyBorder="1" applyAlignment="1">
      <alignment horizontal="center" wrapText="1"/>
    </xf>
    <xf numFmtId="0" fontId="1" fillId="0" borderId="3" xfId="0" applyFont="1" applyBorder="1" applyAlignment="1">
      <alignment horizontal="center"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0" borderId="6"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6" fillId="2" borderId="2" xfId="0" applyNumberFormat="1" applyFont="1" applyFill="1" applyBorder="1" applyAlignment="1">
      <alignment horizontal="center" vertical="center" wrapText="1"/>
    </xf>
    <xf numFmtId="0" fontId="0" fillId="0" borderId="3" xfId="0" applyBorder="1"/>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0" fontId="6" fillId="0" borderId="11" xfId="0" applyFont="1" applyBorder="1" applyAlignment="1">
      <alignment horizontal="center"/>
    </xf>
    <xf numFmtId="164" fontId="6" fillId="0" borderId="2"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6"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49" fontId="6" fillId="0" borderId="6" xfId="0" applyNumberFormat="1" applyFont="1" applyBorder="1" applyAlignment="1">
      <alignment horizontal="center" vertical="center" wrapText="1"/>
    </xf>
    <xf numFmtId="0" fontId="0" fillId="0" borderId="7" xfId="0" applyBorder="1" applyAlignment="1">
      <alignment horizontal="center"/>
    </xf>
    <xf numFmtId="0" fontId="6" fillId="2" borderId="2" xfId="0" applyFont="1" applyFill="1" applyBorder="1" applyAlignment="1">
      <alignment wrapText="1"/>
    </xf>
    <xf numFmtId="0" fontId="5" fillId="0" borderId="2" xfId="0" applyFont="1" applyBorder="1" applyAlignment="1">
      <alignment horizontal="left" vertical="top"/>
    </xf>
    <xf numFmtId="0" fontId="5" fillId="0" borderId="3" xfId="0" applyFont="1" applyBorder="1" applyAlignment="1">
      <alignment horizontal="left" vertical="top"/>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5" fillId="0" borderId="0" xfId="0" applyFont="1" applyAlignment="1">
      <alignment horizontal="center"/>
    </xf>
    <xf numFmtId="0" fontId="6" fillId="0" borderId="0" xfId="0" applyFont="1" applyAlignment="1">
      <alignment horizontal="center"/>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0" fontId="5" fillId="0" borderId="2" xfId="0" applyFont="1" applyFill="1" applyBorder="1"/>
    <xf numFmtId="0" fontId="5" fillId="0" borderId="3" xfId="0" applyFont="1" applyFill="1" applyBorder="1"/>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0" fontId="5" fillId="0" borderId="2" xfId="0" applyFont="1" applyFill="1" applyBorder="1" applyAlignment="1">
      <alignment vertical="top" wrapText="1"/>
    </xf>
    <xf numFmtId="0" fontId="5" fillId="0" borderId="3" xfId="0" applyFont="1" applyFill="1" applyBorder="1" applyAlignment="1">
      <alignment vertical="top"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23"/>
  <sheetViews>
    <sheetView tabSelected="1" view="pageBreakPreview" zoomScaleNormal="100" zoomScaleSheetLayoutView="100" workbookViewId="0">
      <selection activeCell="E12" sqref="D11:I12"/>
    </sheetView>
  </sheetViews>
  <sheetFormatPr defaultRowHeight="15"/>
  <cols>
    <col min="2" max="2" width="38.140625" customWidth="1"/>
    <col min="5" max="5" width="21.5703125" customWidth="1"/>
    <col min="7" max="7" width="11.85546875" style="77" customWidth="1"/>
    <col min="8" max="8" width="11.42578125" customWidth="1"/>
    <col min="9" max="9" width="12.5703125" customWidth="1"/>
    <col min="10" max="10" width="0.28515625" customWidth="1"/>
  </cols>
  <sheetData>
    <row r="1" spans="2:9">
      <c r="E1" s="107"/>
      <c r="F1" s="107"/>
      <c r="G1" s="107"/>
      <c r="H1" s="107"/>
      <c r="I1" s="107"/>
    </row>
    <row r="2" spans="2:9">
      <c r="E2" s="107" t="s">
        <v>77</v>
      </c>
      <c r="F2" s="107"/>
      <c r="G2" s="107"/>
      <c r="H2" s="107"/>
      <c r="I2" s="107"/>
    </row>
    <row r="3" spans="2:9">
      <c r="C3" s="108" t="s">
        <v>121</v>
      </c>
      <c r="D3" s="108"/>
      <c r="E3" s="108"/>
      <c r="F3" s="108"/>
      <c r="G3" s="108"/>
      <c r="H3" s="108"/>
      <c r="I3" s="108"/>
    </row>
    <row r="4" spans="2:9">
      <c r="C4" s="108" t="s">
        <v>120</v>
      </c>
      <c r="D4" s="108"/>
      <c r="E4" s="108"/>
      <c r="F4" s="108"/>
      <c r="G4" s="108"/>
      <c r="H4" s="108"/>
      <c r="I4" s="108"/>
    </row>
    <row r="5" spans="2:9" s="68" customFormat="1">
      <c r="B5" s="108" t="s">
        <v>101</v>
      </c>
      <c r="C5" s="108"/>
      <c r="D5" s="108"/>
      <c r="E5" s="108"/>
      <c r="F5" s="108"/>
      <c r="G5" s="108"/>
      <c r="H5" s="108"/>
      <c r="I5" s="108"/>
    </row>
    <row r="6" spans="2:9" s="68" customFormat="1">
      <c r="B6" s="108" t="s">
        <v>102</v>
      </c>
      <c r="C6" s="108"/>
      <c r="D6" s="108"/>
      <c r="E6" s="108"/>
      <c r="F6" s="108"/>
      <c r="G6" s="108"/>
      <c r="H6" s="108"/>
      <c r="I6" s="108"/>
    </row>
    <row r="8" spans="2:9">
      <c r="G8" s="183" t="s">
        <v>77</v>
      </c>
      <c r="H8" s="183"/>
      <c r="I8" s="183"/>
    </row>
    <row r="9" spans="2:9">
      <c r="D9" s="184" t="s">
        <v>78</v>
      </c>
      <c r="E9" s="184"/>
      <c r="F9" s="184"/>
      <c r="G9" s="184"/>
      <c r="H9" s="184"/>
      <c r="I9" s="184"/>
    </row>
    <row r="10" spans="2:9">
      <c r="D10" s="184" t="s">
        <v>97</v>
      </c>
      <c r="E10" s="184"/>
      <c r="F10" s="184"/>
      <c r="G10" s="184"/>
      <c r="H10" s="184"/>
      <c r="I10" s="184"/>
    </row>
    <row r="11" spans="2:9">
      <c r="D11" s="184" t="s">
        <v>87</v>
      </c>
      <c r="E11" s="184"/>
      <c r="F11" s="184"/>
      <c r="G11" s="184"/>
      <c r="H11" s="184"/>
      <c r="I11" s="184"/>
    </row>
    <row r="13" spans="2:9" ht="18.75">
      <c r="B13" s="121" t="s">
        <v>73</v>
      </c>
      <c r="C13" s="121"/>
      <c r="D13" s="121"/>
      <c r="E13" s="121"/>
      <c r="F13" s="121"/>
      <c r="G13" s="121"/>
      <c r="H13" s="121"/>
      <c r="I13" s="121"/>
    </row>
    <row r="14" spans="2:9" ht="18.75">
      <c r="B14" s="121" t="s">
        <v>74</v>
      </c>
      <c r="C14" s="121"/>
      <c r="D14" s="121"/>
      <c r="E14" s="121"/>
      <c r="F14" s="121"/>
      <c r="G14" s="121"/>
      <c r="H14" s="121"/>
      <c r="I14" s="121"/>
    </row>
    <row r="15" spans="2:9" ht="18.75">
      <c r="B15" s="121" t="s">
        <v>75</v>
      </c>
      <c r="C15" s="121"/>
      <c r="D15" s="121"/>
      <c r="E15" s="121"/>
      <c r="F15" s="121"/>
      <c r="G15" s="121"/>
      <c r="H15" s="121"/>
      <c r="I15" s="121"/>
    </row>
    <row r="16" spans="2:9" ht="18.75">
      <c r="B16" s="121" t="s">
        <v>88</v>
      </c>
      <c r="C16" s="121"/>
      <c r="D16" s="121"/>
      <c r="E16" s="121"/>
      <c r="F16" s="121"/>
      <c r="G16" s="121"/>
      <c r="H16" s="121"/>
      <c r="I16" s="121"/>
    </row>
    <row r="17" spans="1:17">
      <c r="B17" s="36"/>
      <c r="C17" s="36"/>
      <c r="D17" s="36"/>
      <c r="E17" s="36"/>
      <c r="F17" s="36"/>
      <c r="H17" s="36"/>
      <c r="I17" s="36"/>
    </row>
    <row r="18" spans="1:17" ht="15.75" thickBot="1">
      <c r="H18" s="162" t="s">
        <v>76</v>
      </c>
      <c r="I18" s="162"/>
    </row>
    <row r="19" spans="1:17">
      <c r="B19" s="119" t="s">
        <v>0</v>
      </c>
      <c r="C19" s="119" t="s">
        <v>1</v>
      </c>
      <c r="D19" s="119" t="s">
        <v>2</v>
      </c>
      <c r="E19" s="119" t="s">
        <v>3</v>
      </c>
      <c r="F19" s="119" t="s">
        <v>4</v>
      </c>
      <c r="G19" s="112" t="s">
        <v>5</v>
      </c>
      <c r="H19" s="112" t="s">
        <v>83</v>
      </c>
      <c r="I19" s="112" t="s">
        <v>89</v>
      </c>
    </row>
    <row r="20" spans="1:17" ht="15.75" thickBot="1">
      <c r="B20" s="120"/>
      <c r="C20" s="120"/>
      <c r="D20" s="120"/>
      <c r="E20" s="120"/>
      <c r="F20" s="120"/>
      <c r="G20" s="111"/>
      <c r="H20" s="111"/>
      <c r="I20" s="111"/>
    </row>
    <row r="21" spans="1:17">
      <c r="B21" s="112" t="s">
        <v>6</v>
      </c>
      <c r="C21" s="109"/>
      <c r="D21" s="113"/>
      <c r="E21" s="113"/>
      <c r="F21" s="113"/>
      <c r="G21" s="115">
        <f>G23+G50+G65+G75+G84+G106+G112+G101+G118</f>
        <v>62451.199999999997</v>
      </c>
      <c r="H21" s="117">
        <f>H23+H50+H65+H75+H84+H106+H112+H82+H118</f>
        <v>43683.299999999996</v>
      </c>
      <c r="I21" s="117">
        <f>I23+I50+I65+I75+I84+I106+I112+I82</f>
        <v>81037.7</v>
      </c>
    </row>
    <row r="22" spans="1:17" ht="15.75" thickBot="1">
      <c r="B22" s="111"/>
      <c r="C22" s="110"/>
      <c r="D22" s="114"/>
      <c r="E22" s="114"/>
      <c r="F22" s="114"/>
      <c r="G22" s="116"/>
      <c r="H22" s="118"/>
      <c r="I22" s="118"/>
      <c r="M22" s="38"/>
    </row>
    <row r="23" spans="1:17">
      <c r="B23" s="156" t="s">
        <v>7</v>
      </c>
      <c r="C23" s="95" t="s">
        <v>66</v>
      </c>
      <c r="D23" s="109"/>
      <c r="E23" s="109"/>
      <c r="F23" s="109"/>
      <c r="G23" s="97">
        <f>G25+G36+G39+G32</f>
        <v>8163.0000000000009</v>
      </c>
      <c r="H23" s="112">
        <f t="shared" ref="H23:I23" si="0">H25+H36+H39</f>
        <v>5437.4999999999991</v>
      </c>
      <c r="I23" s="97">
        <f t="shared" si="0"/>
        <v>3097.5</v>
      </c>
    </row>
    <row r="24" spans="1:17" ht="15.75" thickBot="1">
      <c r="B24" s="157"/>
      <c r="C24" s="96"/>
      <c r="D24" s="110"/>
      <c r="E24" s="110"/>
      <c r="F24" s="110"/>
      <c r="G24" s="111"/>
      <c r="H24" s="111"/>
      <c r="I24" s="98"/>
      <c r="Q24" s="35"/>
    </row>
    <row r="25" spans="1:17" ht="88.5" customHeight="1" thickBot="1">
      <c r="B25" s="76" t="s">
        <v>114</v>
      </c>
      <c r="C25" s="95" t="s">
        <v>66</v>
      </c>
      <c r="D25" s="21" t="s">
        <v>67</v>
      </c>
      <c r="E25" s="4"/>
      <c r="F25" s="4"/>
      <c r="G25" s="1">
        <f>G26+G28+G30</f>
        <v>7624.2000000000007</v>
      </c>
      <c r="H25" s="59">
        <f>H26+H28+H30</f>
        <v>5078.6999999999989</v>
      </c>
      <c r="I25" s="60">
        <f>I26+I28+I30</f>
        <v>2443.1999999999998</v>
      </c>
      <c r="N25" s="38"/>
    </row>
    <row r="26" spans="1:17" ht="409.5" hidden="1" customHeight="1">
      <c r="B26" s="89" t="s">
        <v>8</v>
      </c>
      <c r="C26" s="96"/>
      <c r="D26" s="5"/>
      <c r="E26" s="5"/>
      <c r="F26" s="5"/>
      <c r="G26" s="85">
        <f>6419.8-412-100.4+79.3-6</f>
        <v>5980.7000000000007</v>
      </c>
      <c r="H26" s="85">
        <f>6377.4-81.6+0.2-1190.7-23.7-13.1</f>
        <v>5068.4999999999991</v>
      </c>
      <c r="I26" s="87">
        <f>6157.6+0.9-1555.8-187.6+0.3-1984.6-1.2-0.1</f>
        <v>2429.5</v>
      </c>
    </row>
    <row r="27" spans="1:17" ht="182.25" customHeight="1" thickBot="1">
      <c r="B27" s="90"/>
      <c r="C27" s="32" t="s">
        <v>66</v>
      </c>
      <c r="D27" s="20" t="s">
        <v>67</v>
      </c>
      <c r="E27" s="6" t="s">
        <v>9</v>
      </c>
      <c r="F27" s="6">
        <v>120</v>
      </c>
      <c r="G27" s="86"/>
      <c r="H27" s="86"/>
      <c r="I27" s="88"/>
    </row>
    <row r="28" spans="1:17" ht="177.75" customHeight="1">
      <c r="B28" s="89" t="s">
        <v>10</v>
      </c>
      <c r="C28" s="91" t="s">
        <v>66</v>
      </c>
      <c r="D28" s="91" t="s">
        <v>67</v>
      </c>
      <c r="E28" s="93" t="s">
        <v>11</v>
      </c>
      <c r="F28" s="93">
        <v>240</v>
      </c>
      <c r="G28" s="85">
        <f>544.6-7.5+10.7-23.2-15.3+1203.7+6+5+20-186.5-42+65.8+62</f>
        <v>1643.3</v>
      </c>
      <c r="H28" s="85">
        <f>10</f>
        <v>10</v>
      </c>
      <c r="I28" s="85">
        <v>13.5</v>
      </c>
      <c r="J28" s="38"/>
    </row>
    <row r="29" spans="1:17" ht="15.75" thickBot="1">
      <c r="B29" s="90"/>
      <c r="C29" s="92"/>
      <c r="D29" s="92"/>
      <c r="E29" s="94"/>
      <c r="F29" s="94"/>
      <c r="G29" s="86"/>
      <c r="H29" s="86"/>
      <c r="I29" s="86"/>
      <c r="J29" s="38"/>
    </row>
    <row r="30" spans="1:17" ht="237.75" customHeight="1">
      <c r="B30" s="89" t="s">
        <v>12</v>
      </c>
      <c r="C30" s="91" t="s">
        <v>66</v>
      </c>
      <c r="D30" s="91" t="s">
        <v>67</v>
      </c>
      <c r="E30" s="93" t="s">
        <v>13</v>
      </c>
      <c r="F30" s="93">
        <v>240</v>
      </c>
      <c r="G30" s="85">
        <v>0.2</v>
      </c>
      <c r="H30" s="85">
        <v>0.2</v>
      </c>
      <c r="I30" s="85">
        <v>0.2</v>
      </c>
      <c r="J30" s="38"/>
    </row>
    <row r="31" spans="1:17" ht="15.75" thickBot="1">
      <c r="B31" s="90"/>
      <c r="C31" s="92"/>
      <c r="D31" s="92"/>
      <c r="E31" s="94"/>
      <c r="F31" s="94"/>
      <c r="G31" s="86"/>
      <c r="H31" s="86"/>
      <c r="I31" s="86"/>
      <c r="J31" s="38"/>
    </row>
    <row r="32" spans="1:17">
      <c r="A32" s="174"/>
      <c r="B32" s="132" t="s">
        <v>84</v>
      </c>
      <c r="C32" s="95" t="s">
        <v>66</v>
      </c>
      <c r="D32" s="95" t="s">
        <v>85</v>
      </c>
      <c r="E32" s="109"/>
      <c r="F32" s="109"/>
      <c r="G32" s="97">
        <f>G34</f>
        <v>129.30000000000001</v>
      </c>
      <c r="H32" s="97">
        <v>0</v>
      </c>
      <c r="I32" s="97">
        <v>0</v>
      </c>
      <c r="J32" s="38"/>
    </row>
    <row r="33" spans="1:10" ht="61.5" customHeight="1" thickBot="1">
      <c r="A33" s="174"/>
      <c r="B33" s="133"/>
      <c r="C33" s="96"/>
      <c r="D33" s="96"/>
      <c r="E33" s="110"/>
      <c r="F33" s="110"/>
      <c r="G33" s="98"/>
      <c r="H33" s="98"/>
      <c r="I33" s="98"/>
      <c r="J33" s="38"/>
    </row>
    <row r="34" spans="1:10">
      <c r="A34" s="174"/>
      <c r="B34" s="105" t="s">
        <v>96</v>
      </c>
      <c r="C34" s="95" t="s">
        <v>66</v>
      </c>
      <c r="D34" s="95" t="s">
        <v>85</v>
      </c>
      <c r="E34" s="122" t="s">
        <v>86</v>
      </c>
      <c r="F34" s="122">
        <v>540</v>
      </c>
      <c r="G34" s="85">
        <v>129.30000000000001</v>
      </c>
      <c r="H34" s="85">
        <v>0</v>
      </c>
      <c r="I34" s="85">
        <v>0</v>
      </c>
      <c r="J34" s="38"/>
    </row>
    <row r="35" spans="1:10" ht="252.75" customHeight="1" thickBot="1">
      <c r="A35" s="174"/>
      <c r="B35" s="106"/>
      <c r="C35" s="96"/>
      <c r="D35" s="96"/>
      <c r="E35" s="123"/>
      <c r="F35" s="123"/>
      <c r="G35" s="86"/>
      <c r="H35" s="86"/>
      <c r="I35" s="86"/>
      <c r="J35" s="38"/>
    </row>
    <row r="36" spans="1:10">
      <c r="B36" s="176" t="s">
        <v>14</v>
      </c>
      <c r="C36" s="95" t="s">
        <v>66</v>
      </c>
      <c r="D36" s="112">
        <v>11</v>
      </c>
      <c r="E36" s="109"/>
      <c r="F36" s="109"/>
      <c r="G36" s="97">
        <v>42.5</v>
      </c>
      <c r="H36" s="97">
        <v>10</v>
      </c>
      <c r="I36" s="97">
        <v>10</v>
      </c>
      <c r="J36" s="38"/>
    </row>
    <row r="37" spans="1:10" ht="15.75" thickBot="1">
      <c r="B37" s="177"/>
      <c r="C37" s="96"/>
      <c r="D37" s="111"/>
      <c r="E37" s="110"/>
      <c r="F37" s="110"/>
      <c r="G37" s="98"/>
      <c r="H37" s="98"/>
      <c r="I37" s="98"/>
      <c r="J37" s="38"/>
    </row>
    <row r="38" spans="1:10" ht="122.25" customHeight="1" thickBot="1">
      <c r="B38" s="10" t="s">
        <v>15</v>
      </c>
      <c r="C38" s="22" t="s">
        <v>66</v>
      </c>
      <c r="D38" s="6">
        <v>11</v>
      </c>
      <c r="E38" s="6" t="s">
        <v>16</v>
      </c>
      <c r="F38" s="6">
        <v>870</v>
      </c>
      <c r="G38" s="29">
        <v>42.5</v>
      </c>
      <c r="H38" s="29">
        <v>10</v>
      </c>
      <c r="I38" s="29">
        <v>10</v>
      </c>
      <c r="J38" s="38"/>
    </row>
    <row r="39" spans="1:10" ht="15.75">
      <c r="B39" s="103" t="s">
        <v>17</v>
      </c>
      <c r="C39" s="181" t="s">
        <v>66</v>
      </c>
      <c r="D39" s="7"/>
      <c r="E39" s="99"/>
      <c r="F39" s="99"/>
      <c r="G39" s="101">
        <f>G41+G45+G47+G43+K49+G49+G48</f>
        <v>367</v>
      </c>
      <c r="H39" s="101">
        <f>H41+H45+H47+H49</f>
        <v>348.8</v>
      </c>
      <c r="I39" s="101">
        <f>I41+I45+I47+I49</f>
        <v>644.29999999999995</v>
      </c>
      <c r="J39" s="38"/>
    </row>
    <row r="40" spans="1:10" ht="15.75" thickBot="1">
      <c r="B40" s="104"/>
      <c r="C40" s="182"/>
      <c r="D40" s="8">
        <v>13</v>
      </c>
      <c r="E40" s="100"/>
      <c r="F40" s="100"/>
      <c r="G40" s="102"/>
      <c r="H40" s="102"/>
      <c r="I40" s="102"/>
      <c r="J40" s="38"/>
    </row>
    <row r="41" spans="1:10">
      <c r="B41" s="166" t="s">
        <v>18</v>
      </c>
      <c r="C41" s="147" t="s">
        <v>66</v>
      </c>
      <c r="D41" s="149">
        <v>13</v>
      </c>
      <c r="E41" s="149" t="s">
        <v>19</v>
      </c>
      <c r="F41" s="149">
        <v>850</v>
      </c>
      <c r="G41" s="151">
        <v>20</v>
      </c>
      <c r="H41" s="163">
        <v>20</v>
      </c>
      <c r="I41" s="163">
        <v>20</v>
      </c>
      <c r="J41" s="38"/>
    </row>
    <row r="42" spans="1:10" ht="152.25" customHeight="1" thickBot="1">
      <c r="B42" s="168"/>
      <c r="C42" s="155"/>
      <c r="D42" s="150"/>
      <c r="E42" s="150"/>
      <c r="F42" s="150"/>
      <c r="G42" s="152"/>
      <c r="H42" s="165"/>
      <c r="I42" s="165"/>
      <c r="J42" s="38"/>
    </row>
    <row r="43" spans="1:10" ht="15.75" customHeight="1">
      <c r="B43" s="175" t="s">
        <v>113</v>
      </c>
      <c r="C43" s="147" t="s">
        <v>66</v>
      </c>
      <c r="D43" s="149">
        <v>13</v>
      </c>
      <c r="E43" s="149" t="s">
        <v>21</v>
      </c>
      <c r="F43" s="149">
        <v>120</v>
      </c>
      <c r="G43" s="151">
        <v>40.200000000000003</v>
      </c>
      <c r="H43" s="163">
        <v>0</v>
      </c>
      <c r="I43" s="163">
        <v>0</v>
      </c>
      <c r="J43" s="39"/>
    </row>
    <row r="44" spans="1:10" ht="123" customHeight="1" thickBot="1">
      <c r="B44" s="148"/>
      <c r="C44" s="148"/>
      <c r="D44" s="148"/>
      <c r="E44" s="150"/>
      <c r="F44" s="150"/>
      <c r="G44" s="152"/>
      <c r="H44" s="165"/>
      <c r="I44" s="165"/>
      <c r="J44" s="39"/>
    </row>
    <row r="45" spans="1:10" ht="15.75" customHeight="1">
      <c r="B45" s="175" t="s">
        <v>20</v>
      </c>
      <c r="C45" s="147" t="s">
        <v>66</v>
      </c>
      <c r="D45" s="149">
        <v>13</v>
      </c>
      <c r="E45" s="149" t="s">
        <v>21</v>
      </c>
      <c r="F45" s="149">
        <v>850</v>
      </c>
      <c r="G45" s="151">
        <f>51+73.5+50-8+10</f>
        <v>176.5</v>
      </c>
      <c r="H45" s="163">
        <v>10</v>
      </c>
      <c r="I45" s="163">
        <v>10</v>
      </c>
      <c r="J45" s="39"/>
    </row>
    <row r="46" spans="1:10" ht="121.5" customHeight="1" thickBot="1">
      <c r="B46" s="148"/>
      <c r="C46" s="148"/>
      <c r="D46" s="148"/>
      <c r="E46" s="150"/>
      <c r="F46" s="150"/>
      <c r="G46" s="152"/>
      <c r="H46" s="165"/>
      <c r="I46" s="165"/>
      <c r="J46" s="39"/>
    </row>
    <row r="47" spans="1:10" ht="245.25" customHeight="1" thickBot="1">
      <c r="B47" s="12" t="s">
        <v>22</v>
      </c>
      <c r="C47" s="23" t="s">
        <v>66</v>
      </c>
      <c r="D47" s="13">
        <v>13</v>
      </c>
      <c r="E47" s="13" t="s">
        <v>23</v>
      </c>
      <c r="F47" s="13">
        <v>240</v>
      </c>
      <c r="G47" s="33">
        <f>35+25.3</f>
        <v>60.3</v>
      </c>
      <c r="H47" s="31">
        <v>12.7</v>
      </c>
      <c r="I47" s="31">
        <v>16</v>
      </c>
      <c r="J47" s="38"/>
    </row>
    <row r="48" spans="1:10" ht="180.75" thickBot="1">
      <c r="A48" s="11"/>
      <c r="B48" s="83" t="s">
        <v>118</v>
      </c>
      <c r="C48" s="24" t="s">
        <v>66</v>
      </c>
      <c r="D48" s="14">
        <v>13</v>
      </c>
      <c r="E48" s="14" t="s">
        <v>119</v>
      </c>
      <c r="F48" s="14">
        <v>830</v>
      </c>
      <c r="G48" s="31">
        <v>70</v>
      </c>
      <c r="H48" s="31">
        <v>0</v>
      </c>
      <c r="I48" s="31">
        <v>0</v>
      </c>
      <c r="J48" s="38"/>
    </row>
    <row r="49" spans="1:10" ht="90.75" thickBot="1">
      <c r="A49" s="11"/>
      <c r="B49" s="75" t="s">
        <v>24</v>
      </c>
      <c r="C49" s="24" t="s">
        <v>66</v>
      </c>
      <c r="D49" s="14">
        <v>13</v>
      </c>
      <c r="E49" s="14" t="s">
        <v>25</v>
      </c>
      <c r="F49" s="14">
        <v>880</v>
      </c>
      <c r="G49" s="31">
        <v>0</v>
      </c>
      <c r="H49" s="31">
        <v>306.10000000000002</v>
      </c>
      <c r="I49" s="31">
        <v>598.29999999999995</v>
      </c>
      <c r="J49" s="38"/>
    </row>
    <row r="50" spans="1:10">
      <c r="B50" s="171" t="s">
        <v>26</v>
      </c>
      <c r="C50" s="95" t="s">
        <v>68</v>
      </c>
      <c r="D50" s="122"/>
      <c r="E50" s="122"/>
      <c r="F50" s="122"/>
      <c r="G50" s="97">
        <f>G52</f>
        <v>144.6</v>
      </c>
      <c r="H50" s="97">
        <f>H52</f>
        <v>155</v>
      </c>
      <c r="I50" s="97">
        <f>I52</f>
        <v>169.1</v>
      </c>
      <c r="J50" s="38"/>
    </row>
    <row r="51" spans="1:10" ht="15.75" thickBot="1">
      <c r="B51" s="172"/>
      <c r="C51" s="96"/>
      <c r="D51" s="123"/>
      <c r="E51" s="123"/>
      <c r="F51" s="123"/>
      <c r="G51" s="98"/>
      <c r="H51" s="98"/>
      <c r="I51" s="98"/>
      <c r="J51" s="38"/>
    </row>
    <row r="52" spans="1:10">
      <c r="B52" s="132" t="s">
        <v>27</v>
      </c>
      <c r="C52" s="95" t="s">
        <v>68</v>
      </c>
      <c r="D52" s="95" t="s">
        <v>69</v>
      </c>
      <c r="E52" s="109"/>
      <c r="F52" s="109"/>
      <c r="G52" s="97">
        <f>G54+G62</f>
        <v>144.6</v>
      </c>
      <c r="H52" s="97">
        <f>H54</f>
        <v>155</v>
      </c>
      <c r="I52" s="97">
        <f>I54</f>
        <v>169.1</v>
      </c>
      <c r="J52" s="38"/>
    </row>
    <row r="53" spans="1:10" ht="15.75" thickBot="1">
      <c r="B53" s="133"/>
      <c r="C53" s="96"/>
      <c r="D53" s="96"/>
      <c r="E53" s="110"/>
      <c r="F53" s="110"/>
      <c r="G53" s="98"/>
      <c r="H53" s="98"/>
      <c r="I53" s="98"/>
      <c r="J53" s="38"/>
    </row>
    <row r="54" spans="1:10" ht="24.75" customHeight="1">
      <c r="B54" s="166" t="s">
        <v>28</v>
      </c>
      <c r="C54" s="147" t="s">
        <v>68</v>
      </c>
      <c r="D54" s="147" t="s">
        <v>69</v>
      </c>
      <c r="E54" s="149" t="s">
        <v>29</v>
      </c>
      <c r="F54" s="149">
        <v>120</v>
      </c>
      <c r="G54" s="151">
        <f>134.6-5.2</f>
        <v>129.4</v>
      </c>
      <c r="H54" s="163">
        <v>155</v>
      </c>
      <c r="I54" s="163">
        <v>169.1</v>
      </c>
      <c r="J54" s="38"/>
    </row>
    <row r="55" spans="1:10">
      <c r="B55" s="167"/>
      <c r="C55" s="154"/>
      <c r="D55" s="154"/>
      <c r="E55" s="153"/>
      <c r="F55" s="153"/>
      <c r="G55" s="169"/>
      <c r="H55" s="164"/>
      <c r="I55" s="164"/>
      <c r="J55" s="38"/>
    </row>
    <row r="56" spans="1:10">
      <c r="B56" s="167"/>
      <c r="C56" s="154"/>
      <c r="D56" s="154"/>
      <c r="E56" s="153"/>
      <c r="F56" s="153"/>
      <c r="G56" s="169"/>
      <c r="H56" s="164"/>
      <c r="I56" s="164"/>
      <c r="J56" s="38"/>
    </row>
    <row r="57" spans="1:10">
      <c r="B57" s="167"/>
      <c r="C57" s="154"/>
      <c r="D57" s="154"/>
      <c r="E57" s="153"/>
      <c r="F57" s="153"/>
      <c r="G57" s="169"/>
      <c r="H57" s="164"/>
      <c r="I57" s="164"/>
      <c r="J57" s="38"/>
    </row>
    <row r="58" spans="1:10">
      <c r="B58" s="167"/>
      <c r="C58" s="154"/>
      <c r="D58" s="154"/>
      <c r="E58" s="153"/>
      <c r="F58" s="153"/>
      <c r="G58" s="169"/>
      <c r="H58" s="164"/>
      <c r="I58" s="164"/>
      <c r="J58" s="38"/>
    </row>
    <row r="59" spans="1:10">
      <c r="B59" s="167"/>
      <c r="C59" s="154"/>
      <c r="D59" s="154"/>
      <c r="E59" s="153"/>
      <c r="F59" s="153"/>
      <c r="G59" s="169"/>
      <c r="H59" s="164"/>
      <c r="I59" s="164"/>
      <c r="J59" s="38"/>
    </row>
    <row r="60" spans="1:10">
      <c r="B60" s="167"/>
      <c r="C60" s="154"/>
      <c r="D60" s="154"/>
      <c r="E60" s="153"/>
      <c r="F60" s="153"/>
      <c r="G60" s="169"/>
      <c r="H60" s="164"/>
      <c r="I60" s="164"/>
      <c r="J60" s="38"/>
    </row>
    <row r="61" spans="1:10" ht="35.25" customHeight="1" thickBot="1">
      <c r="B61" s="168"/>
      <c r="C61" s="155"/>
      <c r="D61" s="155"/>
      <c r="E61" s="150"/>
      <c r="F61" s="150"/>
      <c r="G61" s="152"/>
      <c r="H61" s="165"/>
      <c r="I61" s="165"/>
      <c r="J61" s="38"/>
    </row>
    <row r="62" spans="1:10" ht="103.5" customHeight="1">
      <c r="B62" s="166" t="s">
        <v>30</v>
      </c>
      <c r="C62" s="147" t="s">
        <v>68</v>
      </c>
      <c r="D62" s="147" t="s">
        <v>69</v>
      </c>
      <c r="E62" s="149" t="s">
        <v>29</v>
      </c>
      <c r="F62" s="149">
        <v>240</v>
      </c>
      <c r="G62" s="151">
        <f>10+5.2</f>
        <v>15.2</v>
      </c>
      <c r="H62" s="163">
        <v>0</v>
      </c>
      <c r="I62" s="163">
        <v>0</v>
      </c>
      <c r="J62" s="38"/>
    </row>
    <row r="63" spans="1:10" ht="15.75" customHeight="1">
      <c r="B63" s="167"/>
      <c r="C63" s="154"/>
      <c r="D63" s="154"/>
      <c r="E63" s="153"/>
      <c r="F63" s="153"/>
      <c r="G63" s="169"/>
      <c r="H63" s="164"/>
      <c r="I63" s="164"/>
      <c r="J63" s="38"/>
    </row>
    <row r="64" spans="1:10" ht="15.75" thickBot="1">
      <c r="B64" s="168"/>
      <c r="C64" s="155"/>
      <c r="D64" s="155"/>
      <c r="E64" s="150"/>
      <c r="F64" s="150"/>
      <c r="G64" s="152"/>
      <c r="H64" s="165"/>
      <c r="I64" s="165"/>
      <c r="J64" s="38"/>
    </row>
    <row r="65" spans="2:10">
      <c r="B65" s="171" t="s">
        <v>31</v>
      </c>
      <c r="C65" s="95" t="s">
        <v>69</v>
      </c>
      <c r="D65" s="109"/>
      <c r="E65" s="109"/>
      <c r="F65" s="109"/>
      <c r="G65" s="97">
        <f>G67</f>
        <v>240.89999999999998</v>
      </c>
      <c r="H65" s="97">
        <v>4.4000000000000004</v>
      </c>
      <c r="I65" s="97">
        <v>4.4000000000000004</v>
      </c>
      <c r="J65" s="38"/>
    </row>
    <row r="66" spans="2:10" ht="15.75" thickBot="1">
      <c r="B66" s="172"/>
      <c r="C66" s="96"/>
      <c r="D66" s="110"/>
      <c r="E66" s="110"/>
      <c r="F66" s="110"/>
      <c r="G66" s="98"/>
      <c r="H66" s="98"/>
      <c r="I66" s="98"/>
      <c r="J66" s="38"/>
    </row>
    <row r="67" spans="2:10" ht="57.75" thickBot="1">
      <c r="B67" s="3" t="s">
        <v>32</v>
      </c>
      <c r="C67" s="25" t="s">
        <v>69</v>
      </c>
      <c r="D67" s="26">
        <v>10</v>
      </c>
      <c r="E67" s="27"/>
      <c r="F67" s="27"/>
      <c r="G67" s="40">
        <f>G68+G71+G73</f>
        <v>240.89999999999998</v>
      </c>
      <c r="H67" s="40">
        <v>4.4000000000000004</v>
      </c>
      <c r="I67" s="40">
        <v>4.4000000000000004</v>
      </c>
      <c r="J67" s="38"/>
    </row>
    <row r="68" spans="2:10" ht="163.5" customHeight="1">
      <c r="B68" s="89" t="s">
        <v>33</v>
      </c>
      <c r="C68" s="134" t="s">
        <v>69</v>
      </c>
      <c r="D68" s="136">
        <v>10</v>
      </c>
      <c r="E68" s="136" t="s">
        <v>34</v>
      </c>
      <c r="F68" s="136">
        <v>240</v>
      </c>
      <c r="G68" s="163">
        <f>83.9-12.7</f>
        <v>71.2</v>
      </c>
      <c r="H68" s="163">
        <v>2.1</v>
      </c>
      <c r="I68" s="163">
        <v>2.1</v>
      </c>
      <c r="J68" s="38"/>
    </row>
    <row r="69" spans="2:10" ht="15.75" customHeight="1">
      <c r="B69" s="140"/>
      <c r="C69" s="173"/>
      <c r="D69" s="170"/>
      <c r="E69" s="170"/>
      <c r="F69" s="170"/>
      <c r="G69" s="164"/>
      <c r="H69" s="164"/>
      <c r="I69" s="164"/>
      <c r="J69" s="38"/>
    </row>
    <row r="70" spans="2:10" ht="37.5" customHeight="1" thickBot="1">
      <c r="B70" s="90"/>
      <c r="C70" s="135"/>
      <c r="D70" s="137"/>
      <c r="E70" s="137"/>
      <c r="F70" s="137"/>
      <c r="G70" s="165"/>
      <c r="H70" s="165"/>
      <c r="I70" s="165"/>
      <c r="J70" s="38"/>
    </row>
    <row r="71" spans="2:10" ht="224.25" customHeight="1">
      <c r="B71" s="89" t="s">
        <v>35</v>
      </c>
      <c r="C71" s="134" t="s">
        <v>69</v>
      </c>
      <c r="D71" s="136">
        <v>10</v>
      </c>
      <c r="E71" s="136" t="s">
        <v>36</v>
      </c>
      <c r="F71" s="136">
        <v>240</v>
      </c>
      <c r="G71" s="163">
        <v>0</v>
      </c>
      <c r="H71" s="163">
        <v>2.2999999999999998</v>
      </c>
      <c r="I71" s="163">
        <v>2.2999999999999998</v>
      </c>
      <c r="J71" s="38"/>
    </row>
    <row r="72" spans="2:10" ht="36.75" customHeight="1" thickBot="1">
      <c r="B72" s="90"/>
      <c r="C72" s="135"/>
      <c r="D72" s="137"/>
      <c r="E72" s="137"/>
      <c r="F72" s="137"/>
      <c r="G72" s="165"/>
      <c r="H72" s="165"/>
      <c r="I72" s="165"/>
      <c r="J72" s="38"/>
    </row>
    <row r="73" spans="2:10" ht="254.25" customHeight="1">
      <c r="B73" s="89" t="s">
        <v>37</v>
      </c>
      <c r="C73" s="134" t="s">
        <v>69</v>
      </c>
      <c r="D73" s="136">
        <v>10</v>
      </c>
      <c r="E73" s="149" t="s">
        <v>38</v>
      </c>
      <c r="F73" s="136">
        <v>540</v>
      </c>
      <c r="G73" s="163">
        <v>169.7</v>
      </c>
      <c r="H73" s="163">
        <v>0</v>
      </c>
      <c r="I73" s="163">
        <v>0</v>
      </c>
      <c r="J73" s="38"/>
    </row>
    <row r="74" spans="2:10" ht="15.75" thickBot="1">
      <c r="B74" s="90"/>
      <c r="C74" s="135"/>
      <c r="D74" s="137"/>
      <c r="E74" s="150"/>
      <c r="F74" s="137"/>
      <c r="G74" s="165"/>
      <c r="H74" s="165"/>
      <c r="I74" s="165"/>
      <c r="J74" s="38"/>
    </row>
    <row r="75" spans="2:10">
      <c r="B75" s="130" t="s">
        <v>39</v>
      </c>
      <c r="C75" s="95" t="s">
        <v>67</v>
      </c>
      <c r="D75" s="109"/>
      <c r="E75" s="109"/>
      <c r="F75" s="109"/>
      <c r="G75" s="97">
        <f>G77+G82</f>
        <v>2512.9</v>
      </c>
      <c r="H75" s="97">
        <f>H77</f>
        <v>1979.3</v>
      </c>
      <c r="I75" s="97">
        <f>I77</f>
        <v>2351</v>
      </c>
      <c r="J75" s="38"/>
    </row>
    <row r="76" spans="2:10" ht="15.75" thickBot="1">
      <c r="B76" s="131"/>
      <c r="C76" s="96"/>
      <c r="D76" s="110"/>
      <c r="E76" s="110"/>
      <c r="F76" s="110"/>
      <c r="G76" s="98"/>
      <c r="H76" s="98"/>
      <c r="I76" s="98"/>
      <c r="J76" s="38"/>
    </row>
    <row r="77" spans="2:10">
      <c r="B77" s="132" t="s">
        <v>40</v>
      </c>
      <c r="C77" s="138" t="s">
        <v>67</v>
      </c>
      <c r="D77" s="138" t="s">
        <v>70</v>
      </c>
      <c r="E77" s="139"/>
      <c r="F77" s="139"/>
      <c r="G77" s="97">
        <f>G79+G81</f>
        <v>2502.9</v>
      </c>
      <c r="H77" s="97">
        <f>H79+H81</f>
        <v>1979.3</v>
      </c>
      <c r="I77" s="97">
        <f>I79+I81</f>
        <v>2351</v>
      </c>
      <c r="J77" s="38"/>
    </row>
    <row r="78" spans="2:10" ht="15.75" thickBot="1">
      <c r="B78" s="133"/>
      <c r="C78" s="96"/>
      <c r="D78" s="96"/>
      <c r="E78" s="110"/>
      <c r="F78" s="110"/>
      <c r="G78" s="98"/>
      <c r="H78" s="98"/>
      <c r="I78" s="98"/>
      <c r="J78" s="38"/>
    </row>
    <row r="79" spans="2:10" ht="164.25" customHeight="1">
      <c r="B79" s="89" t="s">
        <v>41</v>
      </c>
      <c r="C79" s="134" t="s">
        <v>67</v>
      </c>
      <c r="D79" s="134" t="s">
        <v>70</v>
      </c>
      <c r="E79" s="136" t="s">
        <v>42</v>
      </c>
      <c r="F79" s="136">
        <v>240</v>
      </c>
      <c r="G79" s="163">
        <f>1880.3+592.6-25.6</f>
        <v>2447.3000000000002</v>
      </c>
      <c r="H79" s="163">
        <v>1949.3</v>
      </c>
      <c r="I79" s="163">
        <v>2321</v>
      </c>
      <c r="J79" s="38"/>
    </row>
    <row r="80" spans="2:10" ht="15.75" thickBot="1">
      <c r="B80" s="90"/>
      <c r="C80" s="135"/>
      <c r="D80" s="135"/>
      <c r="E80" s="137"/>
      <c r="F80" s="137"/>
      <c r="G80" s="165"/>
      <c r="H80" s="165"/>
      <c r="I80" s="165"/>
      <c r="J80" s="38"/>
    </row>
    <row r="81" spans="2:10" ht="186.75" customHeight="1" thickBot="1">
      <c r="B81" s="15" t="s">
        <v>43</v>
      </c>
      <c r="C81" s="44" t="s">
        <v>67</v>
      </c>
      <c r="D81" s="24" t="s">
        <v>70</v>
      </c>
      <c r="E81" s="14" t="s">
        <v>44</v>
      </c>
      <c r="F81" s="14">
        <v>240</v>
      </c>
      <c r="G81" s="31">
        <f>30+25.6</f>
        <v>55.6</v>
      </c>
      <c r="H81" s="31">
        <v>30</v>
      </c>
      <c r="I81" s="46">
        <v>30</v>
      </c>
      <c r="J81" s="38"/>
    </row>
    <row r="82" spans="2:10" ht="38.25" customHeight="1" thickBot="1">
      <c r="B82" s="48" t="s">
        <v>81</v>
      </c>
      <c r="C82" s="58" t="s">
        <v>67</v>
      </c>
      <c r="D82" s="51" t="s">
        <v>79</v>
      </c>
      <c r="E82" s="52"/>
      <c r="F82" s="26"/>
      <c r="G82" s="40">
        <f>G83</f>
        <v>10</v>
      </c>
      <c r="H82" s="49">
        <f>H83</f>
        <v>0</v>
      </c>
      <c r="I82" s="50">
        <f>I83</f>
        <v>0</v>
      </c>
      <c r="J82" s="38"/>
    </row>
    <row r="83" spans="2:10" ht="150.75" customHeight="1" thickBot="1">
      <c r="B83" s="15" t="s">
        <v>82</v>
      </c>
      <c r="C83" s="55" t="s">
        <v>67</v>
      </c>
      <c r="D83" s="56" t="s">
        <v>79</v>
      </c>
      <c r="E83" s="54" t="s">
        <v>80</v>
      </c>
      <c r="F83" s="57">
        <v>240</v>
      </c>
      <c r="G83" s="31">
        <f>19-9</f>
        <v>10</v>
      </c>
      <c r="H83" s="45">
        <v>0</v>
      </c>
      <c r="I83" s="47">
        <v>0</v>
      </c>
      <c r="J83" s="38"/>
    </row>
    <row r="84" spans="2:10" ht="16.5" thickBot="1">
      <c r="B84" s="30" t="s">
        <v>45</v>
      </c>
      <c r="C84" s="21" t="s">
        <v>71</v>
      </c>
      <c r="D84" s="53"/>
      <c r="E84" s="4"/>
      <c r="F84" s="16"/>
      <c r="G84" s="79">
        <f>G85+G89+G93</f>
        <v>47415.6</v>
      </c>
      <c r="H84" s="41">
        <f>H85+H89+H93</f>
        <v>34060.6</v>
      </c>
      <c r="I84" s="196">
        <f>I85+I89+I93</f>
        <v>73793.3</v>
      </c>
      <c r="J84" s="197"/>
    </row>
    <row r="85" spans="2:10" ht="16.5" thickBot="1">
      <c r="B85" s="3" t="s">
        <v>46</v>
      </c>
      <c r="C85" s="21" t="s">
        <v>71</v>
      </c>
      <c r="D85" s="21" t="s">
        <v>66</v>
      </c>
      <c r="E85" s="4"/>
      <c r="F85" s="4"/>
      <c r="G85" s="29">
        <f>G88+G86+G87</f>
        <v>36635.4</v>
      </c>
      <c r="H85" s="29">
        <f>H88</f>
        <v>34040.6</v>
      </c>
      <c r="I85" s="198">
        <f>I88</f>
        <v>73773.3</v>
      </c>
      <c r="J85" s="199"/>
    </row>
    <row r="86" spans="2:10" ht="251.25" customHeight="1" thickBot="1">
      <c r="B86" s="61" t="s">
        <v>47</v>
      </c>
      <c r="C86" s="20" t="s">
        <v>71</v>
      </c>
      <c r="D86" s="20" t="s">
        <v>66</v>
      </c>
      <c r="E86" s="6" t="s">
        <v>48</v>
      </c>
      <c r="F86" s="6">
        <v>240</v>
      </c>
      <c r="G86" s="29">
        <f>44.3+-4</f>
        <v>40.299999999999997</v>
      </c>
      <c r="H86" s="29">
        <v>0</v>
      </c>
      <c r="I86" s="198">
        <v>0</v>
      </c>
      <c r="J86" s="199"/>
    </row>
    <row r="87" spans="2:10" ht="252" customHeight="1" thickBot="1">
      <c r="B87" s="67" t="s">
        <v>100</v>
      </c>
      <c r="C87" s="20" t="s">
        <v>71</v>
      </c>
      <c r="D87" s="20" t="s">
        <v>66</v>
      </c>
      <c r="E87" s="6" t="s">
        <v>99</v>
      </c>
      <c r="F87" s="6">
        <v>240</v>
      </c>
      <c r="G87" s="29">
        <f>32+28</f>
        <v>60</v>
      </c>
      <c r="H87" s="29">
        <v>0</v>
      </c>
      <c r="I87" s="64">
        <v>0</v>
      </c>
      <c r="J87" s="65"/>
    </row>
    <row r="88" spans="2:10" ht="240.75" thickBot="1">
      <c r="B88" s="66" t="s">
        <v>98</v>
      </c>
      <c r="C88" s="20" t="s">
        <v>71</v>
      </c>
      <c r="D88" s="20" t="s">
        <v>66</v>
      </c>
      <c r="E88" s="6" t="s">
        <v>90</v>
      </c>
      <c r="F88" s="6">
        <v>410</v>
      </c>
      <c r="G88" s="29">
        <f>26106.6+17661.4+1248-8479.3-599.2+597.6</f>
        <v>36535.1</v>
      </c>
      <c r="H88" s="29">
        <v>34040.6</v>
      </c>
      <c r="I88" s="64">
        <v>73773.3</v>
      </c>
      <c r="J88" s="65"/>
    </row>
    <row r="89" spans="2:10" ht="16.5" thickBot="1">
      <c r="B89" s="2" t="s">
        <v>49</v>
      </c>
      <c r="C89" s="21" t="s">
        <v>71</v>
      </c>
      <c r="D89" s="21" t="s">
        <v>68</v>
      </c>
      <c r="E89" s="18"/>
      <c r="F89" s="18"/>
      <c r="G89" s="42">
        <f>G92+G91+G90</f>
        <v>5168</v>
      </c>
      <c r="H89" s="42">
        <f>H92</f>
        <v>0</v>
      </c>
      <c r="I89" s="185">
        <f>I92</f>
        <v>0</v>
      </c>
      <c r="J89" s="186"/>
    </row>
    <row r="90" spans="2:10" ht="195" customHeight="1" thickBot="1">
      <c r="B90" s="74" t="s">
        <v>104</v>
      </c>
      <c r="C90" s="20" t="s">
        <v>71</v>
      </c>
      <c r="D90" s="20" t="s">
        <v>68</v>
      </c>
      <c r="E90" s="6" t="s">
        <v>103</v>
      </c>
      <c r="F90" s="17">
        <v>240</v>
      </c>
      <c r="G90" s="34">
        <f>34.7-4.7</f>
        <v>30.000000000000004</v>
      </c>
      <c r="H90" s="34">
        <v>0</v>
      </c>
      <c r="I90" s="187">
        <v>0</v>
      </c>
      <c r="J90" s="188"/>
    </row>
    <row r="91" spans="2:10" ht="195" customHeight="1" thickBot="1">
      <c r="B91" s="74" t="s">
        <v>112</v>
      </c>
      <c r="C91" s="20" t="s">
        <v>71</v>
      </c>
      <c r="D91" s="20" t="s">
        <v>68</v>
      </c>
      <c r="E91" s="6" t="s">
        <v>111</v>
      </c>
      <c r="F91" s="17">
        <v>240</v>
      </c>
      <c r="G91" s="34">
        <f>2350-650</f>
        <v>1700</v>
      </c>
      <c r="H91" s="34">
        <v>0</v>
      </c>
      <c r="I91" s="187">
        <v>0</v>
      </c>
      <c r="J91" s="188"/>
    </row>
    <row r="92" spans="2:10" ht="195" customHeight="1" thickBot="1">
      <c r="B92" s="9" t="s">
        <v>50</v>
      </c>
      <c r="C92" s="20" t="s">
        <v>71</v>
      </c>
      <c r="D92" s="20" t="s">
        <v>68</v>
      </c>
      <c r="E92" s="6" t="s">
        <v>51</v>
      </c>
      <c r="F92" s="17">
        <v>810</v>
      </c>
      <c r="G92" s="34">
        <f>2250.7+226.9+1152.9-192.5</f>
        <v>3438</v>
      </c>
      <c r="H92" s="34">
        <v>0</v>
      </c>
      <c r="I92" s="187">
        <v>0</v>
      </c>
      <c r="J92" s="188"/>
    </row>
    <row r="93" spans="2:10" ht="16.5" thickBot="1">
      <c r="B93" s="2" t="s">
        <v>52</v>
      </c>
      <c r="C93" s="28" t="s">
        <v>71</v>
      </c>
      <c r="D93" s="28" t="s">
        <v>69</v>
      </c>
      <c r="E93" s="19"/>
      <c r="F93" s="19"/>
      <c r="G93" s="43">
        <f>G94+G97+G98+G100+G99</f>
        <v>5612.1999999999989</v>
      </c>
      <c r="H93" s="43">
        <f>H94+H100</f>
        <v>20</v>
      </c>
      <c r="I93" s="43">
        <f>I94+I100</f>
        <v>20</v>
      </c>
      <c r="J93" s="37"/>
    </row>
    <row r="94" spans="2:10" ht="119.25" customHeight="1">
      <c r="B94" s="63" t="s">
        <v>53</v>
      </c>
      <c r="C94" s="91" t="s">
        <v>71</v>
      </c>
      <c r="D94" s="91" t="s">
        <v>69</v>
      </c>
      <c r="E94" s="93" t="s">
        <v>55</v>
      </c>
      <c r="F94" s="93">
        <v>240</v>
      </c>
      <c r="G94" s="85">
        <f>193.7+21+20</f>
        <v>234.7</v>
      </c>
      <c r="H94" s="85">
        <v>20</v>
      </c>
      <c r="I94" s="85">
        <v>20</v>
      </c>
      <c r="J94" s="189"/>
    </row>
    <row r="95" spans="2:10" ht="75" customHeight="1">
      <c r="B95" s="63" t="s">
        <v>54</v>
      </c>
      <c r="C95" s="178"/>
      <c r="D95" s="178"/>
      <c r="E95" s="179"/>
      <c r="F95" s="179"/>
      <c r="G95" s="180"/>
      <c r="H95" s="180"/>
      <c r="I95" s="180"/>
      <c r="J95" s="189"/>
    </row>
    <row r="96" spans="2:10" ht="15.75" thickBot="1">
      <c r="B96" s="62"/>
      <c r="C96" s="92"/>
      <c r="D96" s="92"/>
      <c r="E96" s="94"/>
      <c r="F96" s="94"/>
      <c r="G96" s="86"/>
      <c r="H96" s="86"/>
      <c r="I96" s="86"/>
      <c r="J96" s="189"/>
    </row>
    <row r="97" spans="2:11" ht="180.75" thickBot="1">
      <c r="B97" s="72" t="s">
        <v>56</v>
      </c>
      <c r="C97" s="20" t="s">
        <v>71</v>
      </c>
      <c r="D97" s="20" t="s">
        <v>69</v>
      </c>
      <c r="E97" s="6" t="s">
        <v>57</v>
      </c>
      <c r="F97" s="6">
        <v>240</v>
      </c>
      <c r="G97" s="29">
        <v>15</v>
      </c>
      <c r="H97" s="29">
        <v>0</v>
      </c>
      <c r="I97" s="29">
        <v>0</v>
      </c>
      <c r="J97" s="37"/>
    </row>
    <row r="98" spans="2:11" ht="180.75" thickBot="1">
      <c r="B98" s="78" t="s">
        <v>110</v>
      </c>
      <c r="C98" s="20" t="s">
        <v>71</v>
      </c>
      <c r="D98" s="20" t="s">
        <v>69</v>
      </c>
      <c r="E98" s="6" t="s">
        <v>109</v>
      </c>
      <c r="F98" s="6">
        <v>240</v>
      </c>
      <c r="G98" s="29">
        <f>50-5</f>
        <v>45</v>
      </c>
      <c r="H98" s="29">
        <v>0</v>
      </c>
      <c r="I98" s="29">
        <v>0</v>
      </c>
      <c r="J98" s="37"/>
    </row>
    <row r="99" spans="2:11" ht="195.75" thickBot="1">
      <c r="B99" s="82" t="s">
        <v>116</v>
      </c>
      <c r="C99" s="20" t="s">
        <v>71</v>
      </c>
      <c r="D99" s="20" t="s">
        <v>69</v>
      </c>
      <c r="E99" s="6" t="s">
        <v>117</v>
      </c>
      <c r="F99" s="6">
        <v>240</v>
      </c>
      <c r="G99" s="81">
        <v>300</v>
      </c>
      <c r="H99" s="80">
        <v>0</v>
      </c>
      <c r="I99" s="29">
        <v>0</v>
      </c>
      <c r="J99" s="37"/>
    </row>
    <row r="100" spans="2:11" ht="180.75" thickBot="1">
      <c r="B100" s="78" t="s">
        <v>56</v>
      </c>
      <c r="C100" s="20" t="s">
        <v>71</v>
      </c>
      <c r="D100" s="20" t="s">
        <v>69</v>
      </c>
      <c r="E100" s="6" t="s">
        <v>115</v>
      </c>
      <c r="F100" s="6">
        <v>240</v>
      </c>
      <c r="G100" s="81">
        <f>4549.9+384.9+82.7</f>
        <v>5017.4999999999991</v>
      </c>
      <c r="H100" s="80">
        <v>0</v>
      </c>
      <c r="I100" s="29">
        <v>0</v>
      </c>
      <c r="J100" s="37"/>
    </row>
    <row r="101" spans="2:11">
      <c r="B101" s="190" t="s">
        <v>107</v>
      </c>
      <c r="C101" s="95" t="s">
        <v>105</v>
      </c>
      <c r="D101" s="126"/>
      <c r="E101" s="109"/>
      <c r="F101" s="109"/>
      <c r="G101" s="192">
        <f>G103</f>
        <v>18</v>
      </c>
      <c r="H101" s="192">
        <f>H103</f>
        <v>0</v>
      </c>
      <c r="I101" s="192">
        <f>I103</f>
        <v>0</v>
      </c>
      <c r="J101" s="38"/>
      <c r="K101" s="84"/>
    </row>
    <row r="102" spans="2:11" ht="15.75" thickBot="1">
      <c r="B102" s="191"/>
      <c r="C102" s="96"/>
      <c r="D102" s="127"/>
      <c r="E102" s="110"/>
      <c r="F102" s="110"/>
      <c r="G102" s="193"/>
      <c r="H102" s="193"/>
      <c r="I102" s="193"/>
      <c r="J102" s="38"/>
      <c r="K102" s="84"/>
    </row>
    <row r="103" spans="2:11">
      <c r="B103" s="194" t="s">
        <v>108</v>
      </c>
      <c r="C103" s="95" t="s">
        <v>105</v>
      </c>
      <c r="D103" s="95" t="s">
        <v>71</v>
      </c>
      <c r="E103" s="109"/>
      <c r="F103" s="109"/>
      <c r="G103" s="97">
        <v>18</v>
      </c>
      <c r="H103" s="141">
        <f>H105</f>
        <v>0</v>
      </c>
      <c r="I103" s="97">
        <f>I105</f>
        <v>0</v>
      </c>
      <c r="J103" s="38"/>
      <c r="K103" s="84"/>
    </row>
    <row r="104" spans="2:11" ht="36" customHeight="1" thickBot="1">
      <c r="B104" s="195"/>
      <c r="C104" s="96"/>
      <c r="D104" s="96"/>
      <c r="E104" s="110"/>
      <c r="F104" s="110"/>
      <c r="G104" s="98"/>
      <c r="H104" s="142"/>
      <c r="I104" s="98"/>
      <c r="J104" s="38"/>
      <c r="K104" s="84"/>
    </row>
    <row r="105" spans="2:11" ht="243.75" customHeight="1" thickBot="1">
      <c r="B105" s="73" t="s">
        <v>106</v>
      </c>
      <c r="C105" s="69" t="s">
        <v>105</v>
      </c>
      <c r="D105" s="69" t="s">
        <v>71</v>
      </c>
      <c r="E105" s="70">
        <v>610020210</v>
      </c>
      <c r="F105" s="70">
        <v>240</v>
      </c>
      <c r="G105" s="71">
        <v>18</v>
      </c>
      <c r="H105" s="71">
        <v>0</v>
      </c>
      <c r="I105" s="71">
        <v>0</v>
      </c>
      <c r="J105" s="38"/>
    </row>
    <row r="106" spans="2:11">
      <c r="B106" s="124" t="s">
        <v>58</v>
      </c>
      <c r="C106" s="95" t="s">
        <v>72</v>
      </c>
      <c r="D106" s="126"/>
      <c r="E106" s="109"/>
      <c r="F106" s="109"/>
      <c r="G106" s="128">
        <f>G108</f>
        <v>3946.6999999999994</v>
      </c>
      <c r="H106" s="128">
        <f>H108</f>
        <v>1840.9</v>
      </c>
      <c r="I106" s="97">
        <f>I108</f>
        <v>1498.4</v>
      </c>
      <c r="J106" s="38"/>
      <c r="K106" s="84"/>
    </row>
    <row r="107" spans="2:11" ht="15.75" thickBot="1">
      <c r="B107" s="125"/>
      <c r="C107" s="96"/>
      <c r="D107" s="127"/>
      <c r="E107" s="110"/>
      <c r="F107" s="110"/>
      <c r="G107" s="129"/>
      <c r="H107" s="129"/>
      <c r="I107" s="98"/>
      <c r="J107" s="38"/>
      <c r="K107" s="84"/>
    </row>
    <row r="108" spans="2:11">
      <c r="B108" s="145" t="s">
        <v>59</v>
      </c>
      <c r="C108" s="95" t="s">
        <v>72</v>
      </c>
      <c r="D108" s="95" t="s">
        <v>66</v>
      </c>
      <c r="E108" s="109"/>
      <c r="F108" s="109"/>
      <c r="G108" s="97">
        <f>G110</f>
        <v>3946.6999999999994</v>
      </c>
      <c r="H108" s="141">
        <f>H110</f>
        <v>1840.9</v>
      </c>
      <c r="I108" s="97">
        <f>I110</f>
        <v>1498.4</v>
      </c>
      <c r="J108" s="38"/>
      <c r="K108" s="84"/>
    </row>
    <row r="109" spans="2:11" ht="15.75" thickBot="1">
      <c r="B109" s="146"/>
      <c r="C109" s="96"/>
      <c r="D109" s="96"/>
      <c r="E109" s="110"/>
      <c r="F109" s="110"/>
      <c r="G109" s="98"/>
      <c r="H109" s="142"/>
      <c r="I109" s="98"/>
      <c r="J109" s="38"/>
      <c r="K109" s="84"/>
    </row>
    <row r="110" spans="2:11" ht="119.25" customHeight="1">
      <c r="B110" s="143" t="s">
        <v>60</v>
      </c>
      <c r="C110" s="91" t="s">
        <v>72</v>
      </c>
      <c r="D110" s="91" t="s">
        <v>66</v>
      </c>
      <c r="E110" s="93" t="s">
        <v>61</v>
      </c>
      <c r="F110" s="93">
        <v>610</v>
      </c>
      <c r="G110" s="85">
        <f>3885.2-82.4+13.7+130.2</f>
        <v>3946.6999999999994</v>
      </c>
      <c r="H110" s="85">
        <f>2840.9-1000</f>
        <v>1840.9</v>
      </c>
      <c r="I110" s="85">
        <f>2598.4-1100</f>
        <v>1498.4</v>
      </c>
      <c r="J110" s="38"/>
    </row>
    <row r="111" spans="2:11" ht="31.5" customHeight="1" thickBot="1">
      <c r="B111" s="144"/>
      <c r="C111" s="92"/>
      <c r="D111" s="92"/>
      <c r="E111" s="94"/>
      <c r="F111" s="94"/>
      <c r="G111" s="86"/>
      <c r="H111" s="86"/>
      <c r="I111" s="86"/>
      <c r="J111" s="38"/>
    </row>
    <row r="112" spans="2:11">
      <c r="B112" s="156" t="s">
        <v>62</v>
      </c>
      <c r="C112" s="95">
        <v>10</v>
      </c>
      <c r="D112" s="126"/>
      <c r="E112" s="109"/>
      <c r="F112" s="109"/>
      <c r="G112" s="97">
        <f>G114</f>
        <v>9</v>
      </c>
      <c r="H112" s="97">
        <v>124</v>
      </c>
      <c r="I112" s="97">
        <v>124</v>
      </c>
      <c r="J112" s="38"/>
    </row>
    <row r="113" spans="2:10" ht="15.75" thickBot="1">
      <c r="B113" s="157"/>
      <c r="C113" s="96"/>
      <c r="D113" s="127"/>
      <c r="E113" s="110"/>
      <c r="F113" s="110"/>
      <c r="G113" s="98"/>
      <c r="H113" s="98"/>
      <c r="I113" s="98"/>
      <c r="J113" s="38"/>
    </row>
    <row r="114" spans="2:10">
      <c r="B114" s="156" t="s">
        <v>63</v>
      </c>
      <c r="C114" s="95">
        <v>10</v>
      </c>
      <c r="D114" s="95" t="s">
        <v>66</v>
      </c>
      <c r="E114" s="109"/>
      <c r="F114" s="109"/>
      <c r="G114" s="158">
        <f>G116</f>
        <v>9</v>
      </c>
      <c r="H114" s="158">
        <v>124</v>
      </c>
      <c r="I114" s="158">
        <v>124</v>
      </c>
      <c r="J114" s="38"/>
    </row>
    <row r="115" spans="2:10" ht="15.75" thickBot="1">
      <c r="B115" s="157"/>
      <c r="C115" s="96"/>
      <c r="D115" s="96"/>
      <c r="E115" s="110"/>
      <c r="F115" s="110"/>
      <c r="G115" s="159"/>
      <c r="H115" s="159"/>
      <c r="I115" s="159"/>
      <c r="J115" s="38"/>
    </row>
    <row r="116" spans="2:10" ht="224.25" customHeight="1">
      <c r="B116" s="160" t="s">
        <v>64</v>
      </c>
      <c r="C116" s="91">
        <v>10</v>
      </c>
      <c r="D116" s="91" t="s">
        <v>66</v>
      </c>
      <c r="E116" s="93" t="s">
        <v>65</v>
      </c>
      <c r="F116" s="93">
        <v>310</v>
      </c>
      <c r="G116" s="85">
        <f>124-40.2-73.3-1.5</f>
        <v>9</v>
      </c>
      <c r="H116" s="85">
        <v>124</v>
      </c>
      <c r="I116" s="85">
        <v>124</v>
      </c>
      <c r="J116" s="38"/>
    </row>
    <row r="117" spans="2:10" ht="15.75" thickBot="1">
      <c r="B117" s="161"/>
      <c r="C117" s="92"/>
      <c r="D117" s="92"/>
      <c r="E117" s="94"/>
      <c r="F117" s="94"/>
      <c r="G117" s="86"/>
      <c r="H117" s="86"/>
      <c r="I117" s="86"/>
      <c r="J117" s="38"/>
    </row>
    <row r="118" spans="2:10">
      <c r="B118" s="132" t="s">
        <v>93</v>
      </c>
      <c r="C118" s="95" t="s">
        <v>91</v>
      </c>
      <c r="D118" s="126"/>
      <c r="E118" s="109"/>
      <c r="F118" s="109"/>
      <c r="G118" s="97">
        <f>G120</f>
        <v>0.5</v>
      </c>
      <c r="H118" s="97">
        <f>H120</f>
        <v>81.599999999999994</v>
      </c>
      <c r="I118" s="97">
        <v>0</v>
      </c>
      <c r="J118" s="38"/>
    </row>
    <row r="119" spans="2:10" ht="15.75" thickBot="1">
      <c r="B119" s="133"/>
      <c r="C119" s="96"/>
      <c r="D119" s="127"/>
      <c r="E119" s="110"/>
      <c r="F119" s="110"/>
      <c r="G119" s="98"/>
      <c r="H119" s="98"/>
      <c r="I119" s="98"/>
      <c r="J119" s="38"/>
    </row>
    <row r="120" spans="2:10">
      <c r="B120" s="132" t="s">
        <v>92</v>
      </c>
      <c r="C120" s="95" t="s">
        <v>91</v>
      </c>
      <c r="D120" s="95" t="s">
        <v>66</v>
      </c>
      <c r="E120" s="109"/>
      <c r="F120" s="109"/>
      <c r="G120" s="158">
        <f>G122</f>
        <v>0.5</v>
      </c>
      <c r="H120" s="158">
        <f>H122</f>
        <v>81.599999999999994</v>
      </c>
      <c r="I120" s="158">
        <v>0</v>
      </c>
      <c r="J120" s="38"/>
    </row>
    <row r="121" spans="2:10" ht="29.25" customHeight="1" thickBot="1">
      <c r="B121" s="133"/>
      <c r="C121" s="96"/>
      <c r="D121" s="96"/>
      <c r="E121" s="110"/>
      <c r="F121" s="110"/>
      <c r="G121" s="159"/>
      <c r="H121" s="159"/>
      <c r="I121" s="159"/>
      <c r="J121" s="38"/>
    </row>
    <row r="122" spans="2:10" ht="101.25" customHeight="1">
      <c r="B122" s="160" t="s">
        <v>95</v>
      </c>
      <c r="C122" s="91" t="s">
        <v>91</v>
      </c>
      <c r="D122" s="91" t="s">
        <v>66</v>
      </c>
      <c r="E122" s="93" t="s">
        <v>94</v>
      </c>
      <c r="F122" s="93">
        <v>730</v>
      </c>
      <c r="G122" s="85">
        <v>0.5</v>
      </c>
      <c r="H122" s="85">
        <v>81.599999999999994</v>
      </c>
      <c r="I122" s="85">
        <v>0</v>
      </c>
      <c r="J122" s="38"/>
    </row>
    <row r="123" spans="2:10" ht="22.5" customHeight="1" thickBot="1">
      <c r="B123" s="161"/>
      <c r="C123" s="92"/>
      <c r="D123" s="92"/>
      <c r="E123" s="94"/>
      <c r="F123" s="94"/>
      <c r="G123" s="86"/>
      <c r="H123" s="86"/>
      <c r="I123" s="86"/>
      <c r="J123" s="38"/>
    </row>
  </sheetData>
  <mergeCells count="312">
    <mergeCell ref="I91:J91"/>
    <mergeCell ref="I79:I80"/>
    <mergeCell ref="I84:J84"/>
    <mergeCell ref="I85:J85"/>
    <mergeCell ref="I90:J90"/>
    <mergeCell ref="I94:I96"/>
    <mergeCell ref="I62:I64"/>
    <mergeCell ref="I86:J86"/>
    <mergeCell ref="G77:G78"/>
    <mergeCell ref="K103:K104"/>
    <mergeCell ref="B101:B102"/>
    <mergeCell ref="C101:C102"/>
    <mergeCell ref="D101:D102"/>
    <mergeCell ref="E101:E102"/>
    <mergeCell ref="F101:F102"/>
    <mergeCell ref="G101:G102"/>
    <mergeCell ref="H101:H102"/>
    <mergeCell ref="I101:I102"/>
    <mergeCell ref="K101:K102"/>
    <mergeCell ref="B103:B104"/>
    <mergeCell ref="C103:C104"/>
    <mergeCell ref="D103:D104"/>
    <mergeCell ref="E103:E104"/>
    <mergeCell ref="F103:F104"/>
    <mergeCell ref="G103:G104"/>
    <mergeCell ref="H103:H104"/>
    <mergeCell ref="I103:I104"/>
    <mergeCell ref="E1:I1"/>
    <mergeCell ref="B122:B123"/>
    <mergeCell ref="C122:C123"/>
    <mergeCell ref="D122:D123"/>
    <mergeCell ref="E122:E123"/>
    <mergeCell ref="F122:F123"/>
    <mergeCell ref="G122:G123"/>
    <mergeCell ref="H122:H123"/>
    <mergeCell ref="I122:I123"/>
    <mergeCell ref="B118:B119"/>
    <mergeCell ref="C118:C119"/>
    <mergeCell ref="D118:D119"/>
    <mergeCell ref="E118:E119"/>
    <mergeCell ref="F118:F119"/>
    <mergeCell ref="G118:G119"/>
    <mergeCell ref="H118:H119"/>
    <mergeCell ref="I118:I119"/>
    <mergeCell ref="B43:B44"/>
    <mergeCell ref="B120:B121"/>
    <mergeCell ref="C120:C121"/>
    <mergeCell ref="D120:D121"/>
    <mergeCell ref="E120:E121"/>
    <mergeCell ref="F120:F121"/>
    <mergeCell ref="G120:G121"/>
    <mergeCell ref="I120:I121"/>
    <mergeCell ref="G8:I8"/>
    <mergeCell ref="D9:I9"/>
    <mergeCell ref="D10:I10"/>
    <mergeCell ref="D11:I11"/>
    <mergeCell ref="G19:G20"/>
    <mergeCell ref="H19:H20"/>
    <mergeCell ref="I19:I20"/>
    <mergeCell ref="I34:I35"/>
    <mergeCell ref="I32:I33"/>
    <mergeCell ref="H75:H76"/>
    <mergeCell ref="I75:I76"/>
    <mergeCell ref="H77:H78"/>
    <mergeCell ref="I77:I78"/>
    <mergeCell ref="F77:F78"/>
    <mergeCell ref="F75:F76"/>
    <mergeCell ref="I110:I111"/>
    <mergeCell ref="I106:I107"/>
    <mergeCell ref="I108:I109"/>
    <mergeCell ref="I89:J89"/>
    <mergeCell ref="I92:J92"/>
    <mergeCell ref="J94:J96"/>
    <mergeCell ref="H94:H96"/>
    <mergeCell ref="I43:I44"/>
    <mergeCell ref="H32:H33"/>
    <mergeCell ref="H120:H121"/>
    <mergeCell ref="E45:E46"/>
    <mergeCell ref="C94:C96"/>
    <mergeCell ref="D94:D96"/>
    <mergeCell ref="E94:E96"/>
    <mergeCell ref="F94:F96"/>
    <mergeCell ref="G94:G96"/>
    <mergeCell ref="E43:E44"/>
    <mergeCell ref="F79:F80"/>
    <mergeCell ref="G79:G80"/>
    <mergeCell ref="H79:H80"/>
    <mergeCell ref="F73:F74"/>
    <mergeCell ref="H45:H46"/>
    <mergeCell ref="C75:C76"/>
    <mergeCell ref="D75:D76"/>
    <mergeCell ref="E75:E76"/>
    <mergeCell ref="H65:H66"/>
    <mergeCell ref="G45:G46"/>
    <mergeCell ref="C54:C61"/>
    <mergeCell ref="D54:D61"/>
    <mergeCell ref="C41:C42"/>
    <mergeCell ref="C39:C40"/>
    <mergeCell ref="H39:H40"/>
    <mergeCell ref="A34:A35"/>
    <mergeCell ref="B23:B24"/>
    <mergeCell ref="B52:B53"/>
    <mergeCell ref="B50:B51"/>
    <mergeCell ref="B41:B42"/>
    <mergeCell ref="B45:B46"/>
    <mergeCell ref="H43:H44"/>
    <mergeCell ref="D41:D42"/>
    <mergeCell ref="C36:C37"/>
    <mergeCell ref="D36:D37"/>
    <mergeCell ref="E36:E37"/>
    <mergeCell ref="F36:F37"/>
    <mergeCell ref="B36:B37"/>
    <mergeCell ref="G28:G29"/>
    <mergeCell ref="H28:H29"/>
    <mergeCell ref="C30:C31"/>
    <mergeCell ref="D30:D31"/>
    <mergeCell ref="A32:A33"/>
    <mergeCell ref="B32:B33"/>
    <mergeCell ref="C32:C33"/>
    <mergeCell ref="D32:D33"/>
    <mergeCell ref="E32:E33"/>
    <mergeCell ref="F32:F33"/>
    <mergeCell ref="G32:G33"/>
    <mergeCell ref="G26:G27"/>
    <mergeCell ref="I30:I31"/>
    <mergeCell ref="I21:I22"/>
    <mergeCell ref="E41:E42"/>
    <mergeCell ref="G71:G72"/>
    <mergeCell ref="C73:C74"/>
    <mergeCell ref="D73:D74"/>
    <mergeCell ref="H73:H74"/>
    <mergeCell ref="G73:G74"/>
    <mergeCell ref="I73:I74"/>
    <mergeCell ref="C71:C72"/>
    <mergeCell ref="D71:D72"/>
    <mergeCell ref="E71:E72"/>
    <mergeCell ref="C68:C70"/>
    <mergeCell ref="D68:D70"/>
    <mergeCell ref="E68:E70"/>
    <mergeCell ref="I52:I53"/>
    <mergeCell ref="G54:G61"/>
    <mergeCell ref="I50:I51"/>
    <mergeCell ref="E73:E74"/>
    <mergeCell ref="I45:I46"/>
    <mergeCell ref="H41:H42"/>
    <mergeCell ref="I41:I42"/>
    <mergeCell ref="G41:G42"/>
    <mergeCell ref="B14:I14"/>
    <mergeCell ref="B16:I16"/>
    <mergeCell ref="B15:I15"/>
    <mergeCell ref="H18:I18"/>
    <mergeCell ref="I68:I70"/>
    <mergeCell ref="H68:H70"/>
    <mergeCell ref="F71:F72"/>
    <mergeCell ref="B54:B61"/>
    <mergeCell ref="B62:B64"/>
    <mergeCell ref="G62:G64"/>
    <mergeCell ref="F68:F70"/>
    <mergeCell ref="G68:G70"/>
    <mergeCell ref="H54:H61"/>
    <mergeCell ref="H62:H64"/>
    <mergeCell ref="I54:I61"/>
    <mergeCell ref="G52:G53"/>
    <mergeCell ref="H52:H53"/>
    <mergeCell ref="H71:H72"/>
    <mergeCell ref="I71:I72"/>
    <mergeCell ref="I65:I66"/>
    <mergeCell ref="B65:B66"/>
    <mergeCell ref="C65:C66"/>
    <mergeCell ref="B21:B22"/>
    <mergeCell ref="B26:B27"/>
    <mergeCell ref="G36:G37"/>
    <mergeCell ref="F54:F61"/>
    <mergeCell ref="G50:G51"/>
    <mergeCell ref="H50:H51"/>
    <mergeCell ref="C50:C51"/>
    <mergeCell ref="D50:D51"/>
    <mergeCell ref="E50:E51"/>
    <mergeCell ref="F50:F51"/>
    <mergeCell ref="E52:E53"/>
    <mergeCell ref="F41:F42"/>
    <mergeCell ref="C62:C64"/>
    <mergeCell ref="F62:F64"/>
    <mergeCell ref="H112:H113"/>
    <mergeCell ref="B114:B115"/>
    <mergeCell ref="I116:I117"/>
    <mergeCell ref="H116:H117"/>
    <mergeCell ref="G116:G117"/>
    <mergeCell ref="F116:F117"/>
    <mergeCell ref="E116:E117"/>
    <mergeCell ref="I112:I113"/>
    <mergeCell ref="G114:G115"/>
    <mergeCell ref="H114:H115"/>
    <mergeCell ref="I114:I115"/>
    <mergeCell ref="C114:C115"/>
    <mergeCell ref="D114:D115"/>
    <mergeCell ref="E114:E115"/>
    <mergeCell ref="F114:F115"/>
    <mergeCell ref="B116:B117"/>
    <mergeCell ref="C116:C117"/>
    <mergeCell ref="D116:D117"/>
    <mergeCell ref="B112:B113"/>
    <mergeCell ref="C112:C113"/>
    <mergeCell ref="D112:D113"/>
    <mergeCell ref="E112:E113"/>
    <mergeCell ref="F112:F113"/>
    <mergeCell ref="G112:G113"/>
    <mergeCell ref="B110:B111"/>
    <mergeCell ref="B108:B109"/>
    <mergeCell ref="C108:C109"/>
    <mergeCell ref="D108:D109"/>
    <mergeCell ref="E108:E109"/>
    <mergeCell ref="C43:C44"/>
    <mergeCell ref="D43:D44"/>
    <mergeCell ref="F43:F44"/>
    <mergeCell ref="G43:G44"/>
    <mergeCell ref="E62:E64"/>
    <mergeCell ref="D62:D64"/>
    <mergeCell ref="C45:C46"/>
    <mergeCell ref="D45:D46"/>
    <mergeCell ref="F45:F46"/>
    <mergeCell ref="C52:C53"/>
    <mergeCell ref="D52:D53"/>
    <mergeCell ref="F52:F53"/>
    <mergeCell ref="E54:E61"/>
    <mergeCell ref="E65:E66"/>
    <mergeCell ref="F65:F66"/>
    <mergeCell ref="G65:G66"/>
    <mergeCell ref="D65:D66"/>
    <mergeCell ref="B68:B70"/>
    <mergeCell ref="B71:B72"/>
    <mergeCell ref="F108:F109"/>
    <mergeCell ref="G108:G109"/>
    <mergeCell ref="H108:H109"/>
    <mergeCell ref="H110:H111"/>
    <mergeCell ref="C110:C111"/>
    <mergeCell ref="D110:D111"/>
    <mergeCell ref="E110:E111"/>
    <mergeCell ref="F110:F111"/>
    <mergeCell ref="G110:G111"/>
    <mergeCell ref="D34:D35"/>
    <mergeCell ref="E34:E35"/>
    <mergeCell ref="F34:F35"/>
    <mergeCell ref="G34:G35"/>
    <mergeCell ref="H34:H35"/>
    <mergeCell ref="B106:B107"/>
    <mergeCell ref="C106:C107"/>
    <mergeCell ref="D106:D107"/>
    <mergeCell ref="E106:E107"/>
    <mergeCell ref="F106:F107"/>
    <mergeCell ref="G106:G107"/>
    <mergeCell ref="H106:H107"/>
    <mergeCell ref="B73:B74"/>
    <mergeCell ref="G75:G76"/>
    <mergeCell ref="B75:B76"/>
    <mergeCell ref="B77:B78"/>
    <mergeCell ref="B79:B80"/>
    <mergeCell ref="H36:H37"/>
    <mergeCell ref="C79:C80"/>
    <mergeCell ref="D79:D80"/>
    <mergeCell ref="E79:E80"/>
    <mergeCell ref="C77:C78"/>
    <mergeCell ref="D77:D78"/>
    <mergeCell ref="E77:E78"/>
    <mergeCell ref="E2:I2"/>
    <mergeCell ref="C3:I3"/>
    <mergeCell ref="C4:I4"/>
    <mergeCell ref="B5:I5"/>
    <mergeCell ref="B6:I6"/>
    <mergeCell ref="C23:C24"/>
    <mergeCell ref="D23:D24"/>
    <mergeCell ref="E23:E24"/>
    <mergeCell ref="F23:F24"/>
    <mergeCell ref="G23:G24"/>
    <mergeCell ref="H23:H24"/>
    <mergeCell ref="I23:I24"/>
    <mergeCell ref="C21:C22"/>
    <mergeCell ref="D21:D22"/>
    <mergeCell ref="E21:E22"/>
    <mergeCell ref="F21:F22"/>
    <mergeCell ref="G21:G22"/>
    <mergeCell ref="H21:H22"/>
    <mergeCell ref="F19:F20"/>
    <mergeCell ref="E19:E20"/>
    <mergeCell ref="D19:D20"/>
    <mergeCell ref="C19:C20"/>
    <mergeCell ref="B19:B20"/>
    <mergeCell ref="B13:I13"/>
    <mergeCell ref="K108:K109"/>
    <mergeCell ref="K106:K107"/>
    <mergeCell ref="H26:H27"/>
    <mergeCell ref="I26:I27"/>
    <mergeCell ref="B28:B29"/>
    <mergeCell ref="B30:B31"/>
    <mergeCell ref="C28:C29"/>
    <mergeCell ref="D28:D29"/>
    <mergeCell ref="E28:E29"/>
    <mergeCell ref="F28:F29"/>
    <mergeCell ref="C25:C26"/>
    <mergeCell ref="I36:I37"/>
    <mergeCell ref="E39:E40"/>
    <mergeCell ref="F39:F40"/>
    <mergeCell ref="G39:G40"/>
    <mergeCell ref="I39:I40"/>
    <mergeCell ref="I28:I29"/>
    <mergeCell ref="B39:B40"/>
    <mergeCell ref="E30:E31"/>
    <mergeCell ref="F30:F31"/>
    <mergeCell ref="G30:G31"/>
    <mergeCell ref="H30:H31"/>
    <mergeCell ref="B34:B35"/>
    <mergeCell ref="C34:C35"/>
  </mergeCells>
  <pageMargins left="0.7" right="0.7" top="0.75" bottom="0.75" header="0.3" footer="0.3"/>
  <pageSetup paperSize="9" scale="47" orientation="portrait" r:id="rId1"/>
  <rowBreaks count="2" manualBreakCount="2">
    <brk id="38" max="16383" man="1"/>
    <brk id="61"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2024-12-27T15:58:06Z</dcterms:modified>
</cp:coreProperties>
</file>